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di\Dropbox\新SIPS\総会\2019SIPS総会\"/>
    </mc:Choice>
  </mc:AlternateContent>
  <xr:revisionPtr revIDLastSave="0" documentId="13_ncr:1_{D2EA9F0E-4E85-48F0-B643-8EEE1ADFCE69}" xr6:coauthVersionLast="43" xr6:coauthVersionMax="43" xr10:uidLastSave="{00000000-0000-0000-0000-000000000000}"/>
  <bookViews>
    <workbookView xWindow="2710" yWindow="730" windowWidth="15520" windowHeight="9470" xr2:uid="{5B114B03-0CC4-41A9-A802-941B439BA334}"/>
  </bookViews>
  <sheets>
    <sheet name="SIPS明細2018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3" i="1" l="1"/>
  <c r="E35" i="1"/>
  <c r="E32" i="1"/>
  <c r="E29" i="1"/>
  <c r="E15" i="1"/>
  <c r="F47" i="1"/>
  <c r="F46" i="1"/>
  <c r="F39" i="1" l="1"/>
  <c r="F34" i="1"/>
  <c r="F31" i="1"/>
  <c r="F20" i="1"/>
  <c r="F19" i="1"/>
  <c r="H43" i="1"/>
  <c r="H35" i="1"/>
  <c r="I34" i="1"/>
  <c r="H32" i="1" s="1"/>
  <c r="H29" i="1"/>
  <c r="I20" i="1"/>
  <c r="I19" i="1"/>
  <c r="I18" i="1"/>
  <c r="H15" i="1"/>
  <c r="E8" i="1"/>
  <c r="D7" i="1" s="1"/>
  <c r="G7" i="1"/>
  <c r="D14" i="1" l="1"/>
  <c r="D50" i="1" s="1"/>
  <c r="G14" i="1"/>
  <c r="H50" i="1" s="1"/>
  <c r="D51" i="1" l="1"/>
  <c r="H51" i="1"/>
</calcChain>
</file>

<file path=xl/sharedStrings.xml><?xml version="1.0" encoding="utf-8"?>
<sst xmlns="http://schemas.openxmlformats.org/spreadsheetml/2006/main" count="83" uniqueCount="79">
  <si>
    <t>単位：￥</t>
    <phoneticPr fontId="2"/>
  </si>
  <si>
    <t>費目</t>
    <rPh sb="0" eb="2">
      <t>ヒモク</t>
    </rPh>
    <phoneticPr fontId="2"/>
  </si>
  <si>
    <t>細目</t>
    <rPh sb="0" eb="2">
      <t>サイモク</t>
    </rPh>
    <phoneticPr fontId="2"/>
  </si>
  <si>
    <t>２018年度予算</t>
    <phoneticPr fontId="2"/>
  </si>
  <si>
    <t>合計</t>
    <phoneticPr fontId="2"/>
  </si>
  <si>
    <t>小計</t>
    <phoneticPr fontId="2"/>
  </si>
  <si>
    <t>明細</t>
    <rPh sb="0" eb="2">
      <t>メイサイ</t>
    </rPh>
    <phoneticPr fontId="2"/>
  </si>
  <si>
    <t>備考</t>
    <rPh sb="0" eb="2">
      <t>ビコウ</t>
    </rPh>
    <phoneticPr fontId="2"/>
  </si>
  <si>
    <t>１）収入の部</t>
    <rPh sb="2" eb="4">
      <t>シュウニュウ</t>
    </rPh>
    <rPh sb="5" eb="6">
      <t>ブ</t>
    </rPh>
    <phoneticPr fontId="2"/>
  </si>
  <si>
    <t>会費収入</t>
    <rPh sb="0" eb="2">
      <t>カイヒ</t>
    </rPh>
    <rPh sb="2" eb="4">
      <t>シュウニュウ</t>
    </rPh>
    <phoneticPr fontId="2"/>
  </si>
  <si>
    <t>寄付金</t>
    <rPh sb="0" eb="2">
      <t>キフ</t>
    </rPh>
    <rPh sb="2" eb="3">
      <t>キン</t>
    </rPh>
    <phoneticPr fontId="2"/>
  </si>
  <si>
    <t>事業収入</t>
    <phoneticPr fontId="2"/>
  </si>
  <si>
    <t>雑収入</t>
    <rPh sb="0" eb="1">
      <t>ザツ</t>
    </rPh>
    <rPh sb="1" eb="3">
      <t>シュウニュウ</t>
    </rPh>
    <phoneticPr fontId="2"/>
  </si>
  <si>
    <t>銀行預金利息</t>
    <rPh sb="0" eb="2">
      <t>ギンコウ</t>
    </rPh>
    <rPh sb="2" eb="4">
      <t>ヨキン</t>
    </rPh>
    <rPh sb="4" eb="6">
      <t>リソク</t>
    </rPh>
    <phoneticPr fontId="2"/>
  </si>
  <si>
    <t>前年繰越</t>
    <phoneticPr fontId="2"/>
  </si>
  <si>
    <t>２）支出の部</t>
    <rPh sb="2" eb="4">
      <t>シシュツ</t>
    </rPh>
    <rPh sb="5" eb="6">
      <t>ブ</t>
    </rPh>
    <phoneticPr fontId="2"/>
  </si>
  <si>
    <t>事務局経費</t>
    <rPh sb="0" eb="3">
      <t>ジムキョク</t>
    </rPh>
    <rPh sb="3" eb="5">
      <t>ケイヒ</t>
    </rPh>
    <phoneticPr fontId="2"/>
  </si>
  <si>
    <t>交通費</t>
    <rPh sb="0" eb="3">
      <t>コウツウヒ</t>
    </rPh>
    <phoneticPr fontId="2"/>
  </si>
  <si>
    <t>事務局交通費</t>
    <rPh sb="0" eb="3">
      <t>ジムキョク</t>
    </rPh>
    <rPh sb="3" eb="6">
      <t>コウツウヒ</t>
    </rPh>
    <phoneticPr fontId="2"/>
  </si>
  <si>
    <t>委託費</t>
    <rPh sb="0" eb="2">
      <t>イタク</t>
    </rPh>
    <rPh sb="2" eb="3">
      <t>ヒ</t>
    </rPh>
    <phoneticPr fontId="2"/>
  </si>
  <si>
    <t>事務所サービス</t>
    <rPh sb="0" eb="2">
      <t>ジム</t>
    </rPh>
    <phoneticPr fontId="2"/>
  </si>
  <si>
    <t>事務処理支援</t>
    <rPh sb="4" eb="6">
      <t>シエン</t>
    </rPh>
    <phoneticPr fontId="2"/>
  </si>
  <si>
    <t>SIPSプロジェクト管理</t>
    <rPh sb="10" eb="12">
      <t>カンリ</t>
    </rPh>
    <phoneticPr fontId="2"/>
  </si>
  <si>
    <t>税理士</t>
    <rPh sb="0" eb="3">
      <t>ゼイリシ</t>
    </rPh>
    <phoneticPr fontId="2"/>
  </si>
  <si>
    <t>税金</t>
    <rPh sb="0" eb="2">
      <t>ゼイキン</t>
    </rPh>
    <phoneticPr fontId="2"/>
  </si>
  <si>
    <t>印紙</t>
    <rPh sb="0" eb="2">
      <t>インシ</t>
    </rPh>
    <phoneticPr fontId="2"/>
  </si>
  <si>
    <t>通信費</t>
    <rPh sb="0" eb="3">
      <t>ツウシンヒ</t>
    </rPh>
    <phoneticPr fontId="2"/>
  </si>
  <si>
    <t>切手、宅配、その他</t>
    <rPh sb="0" eb="2">
      <t>キッテ</t>
    </rPh>
    <rPh sb="3" eb="5">
      <t>タクハイ</t>
    </rPh>
    <rPh sb="8" eb="9">
      <t>タ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</si>
  <si>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</si>
  <si>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文具、印鑑、コピー代、その他</t>
    <rPh sb="0" eb="2">
      <t>ブング</t>
    </rPh>
    <rPh sb="3" eb="5">
      <t>インカン</t>
    </rPh>
    <rPh sb="9" eb="10">
      <t>ダイ</t>
    </rPh>
    <rPh sb="13" eb="14">
      <t>ホカ</t>
    </rPh>
    <phoneticPr fontId="2"/>
  </si>
  <si>
    <t>銀行手数料</t>
    <rPh sb="0" eb="2">
      <t>ギンコウ</t>
    </rPh>
    <rPh sb="2" eb="5">
      <t>テスウリョウ</t>
    </rPh>
    <phoneticPr fontId="2"/>
  </si>
  <si>
    <t>振込手数料、
WEB手数料</t>
    <rPh sb="0" eb="2">
      <t>フリコミ</t>
    </rPh>
    <rPh sb="2" eb="5">
      <t>テスウリョウ</t>
    </rPh>
    <rPh sb="10" eb="13">
      <t>テスウリョウ</t>
    </rPh>
    <phoneticPr fontId="2"/>
  </si>
  <si>
    <t>諸会費</t>
    <rPh sb="0" eb="1">
      <t>ショ</t>
    </rPh>
    <rPh sb="1" eb="3">
      <t>カイヒ</t>
    </rPh>
    <phoneticPr fontId="2"/>
  </si>
  <si>
    <t>JASTPRO賛助会費</t>
    <rPh sb="7" eb="9">
      <t>サンジョ</t>
    </rPh>
    <rPh sb="9" eb="11">
      <t>カイヒ</t>
    </rPh>
    <phoneticPr fontId="2"/>
  </si>
  <si>
    <t>事務費</t>
    <rPh sb="0" eb="2">
      <t>ジム</t>
    </rPh>
    <rPh sb="2" eb="3">
      <t>ヒ</t>
    </rPh>
    <phoneticPr fontId="2"/>
  </si>
  <si>
    <t>事業経費</t>
    <phoneticPr fontId="2"/>
  </si>
  <si>
    <t>委員会経費</t>
    <rPh sb="0" eb="3">
      <t>イインカイ</t>
    </rPh>
    <rPh sb="3" eb="5">
      <t>ケイヒ</t>
    </rPh>
    <phoneticPr fontId="2"/>
  </si>
  <si>
    <t>会場費</t>
    <rPh sb="0" eb="2">
      <t>カイジョウ</t>
    </rPh>
    <rPh sb="2" eb="3">
      <t>ヒ</t>
    </rPh>
    <phoneticPr fontId="2"/>
  </si>
  <si>
    <t>総会、理事会、TF
幹事会</t>
    <rPh sb="0" eb="2">
      <t>ソウカイ</t>
    </rPh>
    <rPh sb="3" eb="6">
      <t>リジカイ</t>
    </rPh>
    <rPh sb="10" eb="13">
      <t>カンジカイ</t>
    </rPh>
    <phoneticPr fontId="2"/>
  </si>
  <si>
    <t>委員会資料</t>
    <rPh sb="0" eb="2">
      <t>イイン</t>
    </rPh>
    <rPh sb="2" eb="3">
      <t>カイ</t>
    </rPh>
    <rPh sb="3" eb="5">
      <t>シリョウ</t>
    </rPh>
    <phoneticPr fontId="2"/>
  </si>
  <si>
    <t>資料作成委託</t>
    <rPh sb="2" eb="4">
      <t>サクセイ</t>
    </rPh>
    <rPh sb="4" eb="6">
      <t>イタク</t>
    </rPh>
    <phoneticPr fontId="2"/>
  </si>
  <si>
    <t>普及啓発経費</t>
    <rPh sb="0" eb="2">
      <t>フキュウ</t>
    </rPh>
    <rPh sb="2" eb="4">
      <t>ケイハツ</t>
    </rPh>
    <rPh sb="4" eb="6">
      <t>ケイヒ</t>
    </rPh>
    <phoneticPr fontId="2"/>
  </si>
  <si>
    <t>普及会場費</t>
    <rPh sb="0" eb="2">
      <t>フキュウ</t>
    </rPh>
    <rPh sb="2" eb="4">
      <t>カイジョウ</t>
    </rPh>
    <rPh sb="4" eb="5">
      <t>ヒ</t>
    </rPh>
    <phoneticPr fontId="2"/>
  </si>
  <si>
    <t>ラウンドテーブル</t>
    <phoneticPr fontId="2"/>
  </si>
  <si>
    <t>会議費</t>
    <rPh sb="0" eb="3">
      <t>カイギヒ</t>
    </rPh>
    <phoneticPr fontId="2"/>
  </si>
  <si>
    <t>ラウンドテーブル
茶代、食事代</t>
    <rPh sb="9" eb="11">
      <t>チャダイ</t>
    </rPh>
    <rPh sb="12" eb="15">
      <t>ショクジダイ</t>
    </rPh>
    <phoneticPr fontId="2"/>
  </si>
  <si>
    <t>講師料</t>
    <rPh sb="0" eb="3">
      <t>コウシリョウ</t>
    </rPh>
    <phoneticPr fontId="2"/>
  </si>
  <si>
    <t>WEB更新</t>
    <rPh sb="3" eb="5">
      <t>コウシン</t>
    </rPh>
    <phoneticPr fontId="2"/>
  </si>
  <si>
    <t>WEB、レジストリ管理</t>
    <rPh sb="9" eb="11">
      <t>カンリ</t>
    </rPh>
    <phoneticPr fontId="2"/>
  </si>
  <si>
    <t>普及印刷費</t>
    <rPh sb="0" eb="2">
      <t>フキュウ</t>
    </rPh>
    <rPh sb="2" eb="4">
      <t>インサツ</t>
    </rPh>
    <rPh sb="4" eb="5">
      <t>ヒ</t>
    </rPh>
    <phoneticPr fontId="2"/>
  </si>
  <si>
    <t>資料購入費</t>
    <rPh sb="0" eb="2">
      <t>シリョウ</t>
    </rPh>
    <rPh sb="2" eb="5">
      <t>コウニュウヒ</t>
    </rPh>
    <phoneticPr fontId="2"/>
  </si>
  <si>
    <t>書籍・報告書</t>
    <rPh sb="0" eb="2">
      <t>ショセキ</t>
    </rPh>
    <rPh sb="3" eb="5">
      <t>ホウコク</t>
    </rPh>
    <rPh sb="5" eb="6">
      <t>ショ</t>
    </rPh>
    <phoneticPr fontId="2"/>
  </si>
  <si>
    <t>国内旅費</t>
    <rPh sb="0" eb="2">
      <t>コクナイ</t>
    </rPh>
    <rPh sb="2" eb="4">
      <t>リョヒ</t>
    </rPh>
    <phoneticPr fontId="2"/>
  </si>
  <si>
    <t>説明会・企業訪問等（3回）</t>
    <rPh sb="0" eb="3">
      <t>セツメイカイ</t>
    </rPh>
    <rPh sb="8" eb="9">
      <t>トウ</t>
    </rPh>
    <rPh sb="11" eb="12">
      <t>カイ</t>
    </rPh>
    <phoneticPr fontId="2"/>
  </si>
  <si>
    <t>調査研究費</t>
    <rPh sb="0" eb="2">
      <t>チョウサ</t>
    </rPh>
    <rPh sb="2" eb="4">
      <t>ケンキュウ</t>
    </rPh>
    <rPh sb="4" eb="5">
      <t>ヒ</t>
    </rPh>
    <phoneticPr fontId="2"/>
  </si>
  <si>
    <t>浜松フォーラム
SC32/WG2仙台</t>
    <rPh sb="0" eb="2">
      <t>ハママツ</t>
    </rPh>
    <rPh sb="16" eb="18">
      <t>センダイ</t>
    </rPh>
    <phoneticPr fontId="2"/>
  </si>
  <si>
    <t>海外旅費</t>
    <rPh sb="0" eb="2">
      <t>カイガイ</t>
    </rPh>
    <rPh sb="2" eb="4">
      <t>リョヒ</t>
    </rPh>
    <phoneticPr fontId="2"/>
  </si>
  <si>
    <t>AFACT（バングラディシュ）1回</t>
    <rPh sb="16" eb="17">
      <t>カイ</t>
    </rPh>
    <phoneticPr fontId="2"/>
  </si>
  <si>
    <t>海外調査費</t>
    <rPh sb="0" eb="2">
      <t>カイガイ</t>
    </rPh>
    <rPh sb="2" eb="4">
      <t>チョウサ</t>
    </rPh>
    <rPh sb="4" eb="5">
      <t>ヒ</t>
    </rPh>
    <phoneticPr fontId="2"/>
  </si>
  <si>
    <t>国際会議報告作成
4回</t>
    <rPh sb="0" eb="2">
      <t>コクサイ</t>
    </rPh>
    <rPh sb="2" eb="4">
      <t>カイギ</t>
    </rPh>
    <rPh sb="4" eb="6">
      <t>ホウコク</t>
    </rPh>
    <rPh sb="6" eb="8">
      <t>サクセイ</t>
    </rPh>
    <rPh sb="10" eb="11">
      <t>カイ</t>
    </rPh>
    <phoneticPr fontId="2"/>
  </si>
  <si>
    <t>翻訳費</t>
    <rPh sb="0" eb="2">
      <t>ホンヤク</t>
    </rPh>
    <rPh sb="2" eb="3">
      <t>ヒ</t>
    </rPh>
    <phoneticPr fontId="2"/>
  </si>
  <si>
    <t>調査費</t>
    <rPh sb="0" eb="2">
      <t>チョ</t>
    </rPh>
    <rPh sb="2" eb="3">
      <t>ヒ</t>
    </rPh>
    <phoneticPr fontId="2"/>
  </si>
  <si>
    <t>2018年度収支</t>
    <rPh sb="6" eb="8">
      <t>シュウシ</t>
    </rPh>
    <phoneticPr fontId="2"/>
  </si>
  <si>
    <t>次年度繰越</t>
    <phoneticPr fontId="2"/>
  </si>
  <si>
    <t>合計</t>
    <rPh sb="0" eb="2">
      <t>ゴウケイ</t>
    </rPh>
    <phoneticPr fontId="2"/>
  </si>
  <si>
    <t>小計</t>
    <rPh sb="0" eb="2">
      <t>ショウケイ</t>
    </rPh>
    <phoneticPr fontId="2"/>
  </si>
  <si>
    <t>中企庁事業再委託
共通辞書日本語化</t>
    <rPh sb="0" eb="3">
      <t>チュウキチョウ</t>
    </rPh>
    <rPh sb="3" eb="5">
      <t>ジギョウ</t>
    </rPh>
    <rPh sb="5" eb="8">
      <t>サイイタク</t>
    </rPh>
    <rPh sb="9" eb="11">
      <t>キョウツウ</t>
    </rPh>
    <rPh sb="11" eb="13">
      <t>ジショ</t>
    </rPh>
    <rPh sb="13" eb="17">
      <t>ニホンゴカ</t>
    </rPh>
    <phoneticPr fontId="2"/>
  </si>
  <si>
    <t>都民税均等割り</t>
    <rPh sb="0" eb="2">
      <t>トミン</t>
    </rPh>
    <rPh sb="2" eb="3">
      <t>ゼイ</t>
    </rPh>
    <rPh sb="3" eb="6">
      <t>キントウワ</t>
    </rPh>
    <phoneticPr fontId="2"/>
  </si>
  <si>
    <t>登記更新なし</t>
    <rPh sb="0" eb="2">
      <t>トウキ</t>
    </rPh>
    <rPh sb="2" eb="4">
      <t>コウシン</t>
    </rPh>
    <phoneticPr fontId="2"/>
  </si>
  <si>
    <t>官報なし</t>
    <rPh sb="0" eb="2">
      <t>カンポウ</t>
    </rPh>
    <phoneticPr fontId="2"/>
  </si>
  <si>
    <t>事業交通費なし</t>
    <rPh sb="0" eb="2">
      <t>ジギョウ</t>
    </rPh>
    <rPh sb="2" eb="5">
      <t>コウツウヒ</t>
    </rPh>
    <phoneticPr fontId="2"/>
  </si>
  <si>
    <t>共通辞書日本語
16B=&gt;18A</t>
    <rPh sb="0" eb="2">
      <t>キョウツウ</t>
    </rPh>
    <rPh sb="2" eb="4">
      <t>ジショ</t>
    </rPh>
    <rPh sb="4" eb="7">
      <t>ニホンゴ</t>
    </rPh>
    <phoneticPr fontId="2"/>
  </si>
  <si>
    <t>謝金なし</t>
    <rPh sb="0" eb="2">
      <t>シャキン</t>
    </rPh>
    <phoneticPr fontId="2"/>
  </si>
  <si>
    <t>パンフレット発行なし</t>
    <rPh sb="6" eb="8">
      <t>ハッコウ</t>
    </rPh>
    <phoneticPr fontId="2"/>
  </si>
  <si>
    <t>共通辞書2018年B版</t>
    <rPh sb="0" eb="2">
      <t>キョウツウ</t>
    </rPh>
    <rPh sb="2" eb="4">
      <t>ジショ</t>
    </rPh>
    <rPh sb="8" eb="9">
      <t>ネン</t>
    </rPh>
    <rPh sb="10" eb="11">
      <t>ハン</t>
    </rPh>
    <phoneticPr fontId="2"/>
  </si>
  <si>
    <t>2018年度 収支予実明細</t>
    <rPh sb="4" eb="6">
      <t>ネンド</t>
    </rPh>
    <rPh sb="7" eb="9">
      <t>シュウシ</t>
    </rPh>
    <rPh sb="9" eb="11">
      <t>ヨジツ</t>
    </rPh>
    <rPh sb="11" eb="13">
      <t>メイサイ</t>
    </rPh>
    <phoneticPr fontId="2"/>
  </si>
  <si>
    <t>2018年度実績</t>
    <rPh sb="4" eb="6">
      <t>ネンド</t>
    </rPh>
    <rPh sb="6" eb="8">
      <t>ジッセキ</t>
    </rPh>
    <phoneticPr fontId="2"/>
  </si>
  <si>
    <t>幹事：14、正会員：11</t>
    <rPh sb="0" eb="2">
      <t>カンジ</t>
    </rPh>
    <rPh sb="6" eb="9">
      <t>セイカイイン</t>
    </rPh>
    <phoneticPr fontId="2"/>
  </si>
  <si>
    <t>資料購入（WEB-API)</t>
    <rPh sb="2" eb="4">
      <t>コウニュウ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</si>
</sst>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" fontId="0" fillId="0" borderId="0" xfId="0" applyNumberForma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3" fontId="0" fillId="0" borderId="5" xfId="0" applyNumberFormat="1" applyBorder="1">
      <alignment vertical="center"/>
    </xf>
    <xf numFmtId="38" fontId="1" fillId="0" borderId="0" xfId="1" applyFont="1" applyAlignment="1">
      <alignment shrinkToFit="1"/>
    </xf>
    <xf numFmtId="38" fontId="0" fillId="0" borderId="0" xfId="0" applyNumberFormat="1">
      <alignment vertical="center"/>
    </xf>
    <xf numFmtId="0" fontId="0" fillId="0" borderId="5" xfId="0" applyBorder="1" applyAlignment="1">
      <alignment vertical="center" shrinkToFit="1"/>
    </xf>
    <xf numFmtId="0" fontId="0" fillId="0" borderId="5" xfId="0" applyFont="1" applyBorder="1" applyAlignment="1">
      <alignment vertical="center" wrapText="1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3" fontId="0" fillId="0" borderId="5" xfId="0" applyNumberFormat="1" applyFill="1" applyBorder="1">
      <alignment vertical="center"/>
    </xf>
    <xf numFmtId="38" fontId="1" fillId="0" borderId="5" xfId="1" applyFont="1" applyFill="1" applyBorder="1" applyAlignment="1">
      <alignment shrinkToFit="1"/>
    </xf>
    <xf numFmtId="3" fontId="0" fillId="0" borderId="0" xfId="0" applyNumberFormat="1" applyFill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2">
    <cellStyle name="桁区切り 2" xfId="1" xr:uid="{019DC516-DE0B-4BD2-9297-CB6CDEAAD0DD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08FEE-6BA7-458F-804E-5D9443050AE0}">
  <sheetPr>
    <pageSetUpPr fitToPage="1"/>
  </sheetPr>
  <dimension ref="A1:L51"/>
  <sheetViews>
    <sheetView tabSelected="1" zoomScaleNormal="100" workbookViewId="0">
      <selection activeCell="A2" sqref="A2:J2"/>
    </sheetView>
  </sheetViews>
  <sheetFormatPr defaultRowHeight="13" x14ac:dyDescent="0.2"/>
  <cols>
    <col min="1" max="1" width="12" customWidth="1"/>
    <col min="2" max="2" width="14.36328125" customWidth="1"/>
    <col min="3" max="3" width="11.453125" style="1" customWidth="1"/>
    <col min="4" max="4" width="11.6328125" style="2" customWidth="1"/>
    <col min="5" max="9" width="11.453125" style="2" customWidth="1"/>
    <col min="10" max="10" width="19.36328125" customWidth="1"/>
    <col min="11" max="11" width="2.453125" customWidth="1"/>
    <col min="12" max="12" width="22.26953125" customWidth="1"/>
  </cols>
  <sheetData>
    <row r="1" spans="1:12" ht="18.75" customHeight="1" x14ac:dyDescent="0.2"/>
    <row r="2" spans="1:12" ht="36" customHeight="1" x14ac:dyDescent="0.2">
      <c r="A2" s="24" t="s">
        <v>75</v>
      </c>
      <c r="B2" s="25"/>
      <c r="C2" s="25"/>
      <c r="D2" s="25"/>
      <c r="E2" s="25"/>
      <c r="F2" s="25"/>
      <c r="G2" s="25"/>
      <c r="H2" s="25"/>
      <c r="I2" s="25"/>
      <c r="J2" s="26"/>
    </row>
    <row r="3" spans="1:12" ht="12" customHeight="1" x14ac:dyDescent="0.2">
      <c r="A3" s="3"/>
      <c r="B3" s="3"/>
      <c r="C3" s="3"/>
      <c r="D3" s="3"/>
      <c r="E3" s="3"/>
      <c r="F3" s="3"/>
      <c r="G3" s="3"/>
      <c r="H3" s="3"/>
      <c r="I3" s="3"/>
      <c r="J3" s="4" t="s">
        <v>0</v>
      </c>
    </row>
    <row r="4" spans="1:12" ht="13.5" customHeight="1" x14ac:dyDescent="0.2">
      <c r="A4" s="20" t="s">
        <v>1</v>
      </c>
      <c r="B4" s="20"/>
      <c r="C4" s="20" t="s">
        <v>2</v>
      </c>
      <c r="D4" s="21" t="s">
        <v>3</v>
      </c>
      <c r="E4" s="22"/>
      <c r="F4" s="23"/>
      <c r="G4" s="21" t="s">
        <v>76</v>
      </c>
      <c r="H4" s="22"/>
      <c r="I4" s="23"/>
      <c r="J4" s="8"/>
    </row>
    <row r="5" spans="1:12" ht="29.25" customHeight="1" x14ac:dyDescent="0.2">
      <c r="A5" s="20"/>
      <c r="B5" s="20"/>
      <c r="C5" s="20"/>
      <c r="D5" s="5" t="s">
        <v>4</v>
      </c>
      <c r="E5" s="5" t="s">
        <v>5</v>
      </c>
      <c r="F5" s="5" t="s">
        <v>6</v>
      </c>
      <c r="G5" s="15" t="s">
        <v>64</v>
      </c>
      <c r="H5" s="15" t="s">
        <v>65</v>
      </c>
      <c r="I5" s="15" t="s">
        <v>6</v>
      </c>
      <c r="J5" s="5" t="s">
        <v>7</v>
      </c>
    </row>
    <row r="6" spans="1:12" ht="11.25" customHeight="1" x14ac:dyDescent="0.2">
      <c r="A6" s="6"/>
      <c r="B6" s="7"/>
      <c r="C6" s="7"/>
      <c r="D6" s="7"/>
      <c r="E6" s="7"/>
      <c r="F6" s="7"/>
      <c r="G6" s="16"/>
      <c r="H6" s="16"/>
      <c r="I6" s="16"/>
      <c r="J6" s="7"/>
    </row>
    <row r="7" spans="1:12" ht="18" customHeight="1" x14ac:dyDescent="0.2">
      <c r="A7" s="8" t="s">
        <v>8</v>
      </c>
      <c r="B7" s="8"/>
      <c r="C7" s="9"/>
      <c r="D7" s="10">
        <f>SUM(E8:E12)</f>
        <v>10535289</v>
      </c>
      <c r="E7" s="10"/>
      <c r="F7" s="10"/>
      <c r="G7" s="17">
        <f>SUM(H8:H12)</f>
        <v>10169257</v>
      </c>
      <c r="H7" s="17"/>
      <c r="I7" s="17"/>
      <c r="J7" s="8"/>
    </row>
    <row r="8" spans="1:12" x14ac:dyDescent="0.2">
      <c r="A8" s="8"/>
      <c r="B8" s="8" t="s">
        <v>9</v>
      </c>
      <c r="C8" s="9"/>
      <c r="D8" s="10"/>
      <c r="E8" s="10">
        <f>15*490000+10*50000</f>
        <v>7850000</v>
      </c>
      <c r="F8" s="10"/>
      <c r="G8" s="17"/>
      <c r="H8" s="17">
        <v>7410000</v>
      </c>
      <c r="I8" s="17"/>
      <c r="J8" s="14" t="s">
        <v>77</v>
      </c>
    </row>
    <row r="9" spans="1:12" x14ac:dyDescent="0.2">
      <c r="A9" s="8"/>
      <c r="B9" s="8" t="s">
        <v>10</v>
      </c>
      <c r="C9" s="9"/>
      <c r="D9" s="10"/>
      <c r="E9" s="10">
        <v>0</v>
      </c>
      <c r="F9" s="10"/>
      <c r="G9" s="17"/>
      <c r="H9" s="17"/>
      <c r="I9" s="17"/>
      <c r="J9" s="8"/>
    </row>
    <row r="10" spans="1:12" ht="26" x14ac:dyDescent="0.2">
      <c r="A10" s="8"/>
      <c r="B10" s="8" t="s">
        <v>11</v>
      </c>
      <c r="C10" s="9"/>
      <c r="D10" s="10"/>
      <c r="E10" s="10">
        <v>1000000</v>
      </c>
      <c r="F10" s="10"/>
      <c r="G10" s="17"/>
      <c r="H10" s="17">
        <v>1073952</v>
      </c>
      <c r="I10" s="17"/>
      <c r="J10" s="9" t="s">
        <v>66</v>
      </c>
    </row>
    <row r="11" spans="1:12" x14ac:dyDescent="0.2">
      <c r="A11" s="8"/>
      <c r="B11" s="8" t="s">
        <v>12</v>
      </c>
      <c r="C11" s="9"/>
      <c r="D11" s="10"/>
      <c r="E11" s="10">
        <v>35</v>
      </c>
      <c r="F11" s="10"/>
      <c r="G11" s="17"/>
      <c r="H11" s="17">
        <v>47</v>
      </c>
      <c r="I11" s="17"/>
      <c r="J11" s="8" t="s">
        <v>13</v>
      </c>
    </row>
    <row r="12" spans="1:12" x14ac:dyDescent="0.2">
      <c r="A12" s="8"/>
      <c r="B12" s="8" t="s">
        <v>14</v>
      </c>
      <c r="C12" s="9"/>
      <c r="D12" s="10"/>
      <c r="E12" s="10">
        <v>1685254</v>
      </c>
      <c r="F12" s="10"/>
      <c r="G12" s="17"/>
      <c r="H12" s="17">
        <v>1685258</v>
      </c>
      <c r="I12" s="17"/>
      <c r="J12" s="8"/>
    </row>
    <row r="13" spans="1:12" x14ac:dyDescent="0.2">
      <c r="A13" s="8"/>
      <c r="B13" s="8"/>
      <c r="C13" s="9"/>
      <c r="D13" s="10"/>
      <c r="E13" s="10"/>
      <c r="F13" s="10"/>
      <c r="G13" s="17"/>
      <c r="H13" s="17"/>
      <c r="I13" s="17"/>
      <c r="J13" s="8"/>
    </row>
    <row r="14" spans="1:12" ht="18.75" customHeight="1" x14ac:dyDescent="0.2">
      <c r="A14" s="8" t="s">
        <v>15</v>
      </c>
      <c r="B14" s="8"/>
      <c r="C14" s="9"/>
      <c r="D14" s="10">
        <f>SUM(E15:E48)</f>
        <v>8520752</v>
      </c>
      <c r="E14" s="10"/>
      <c r="F14" s="10"/>
      <c r="G14" s="17">
        <f>H15+H29+H32+H35+H43</f>
        <v>7924592</v>
      </c>
      <c r="H14" s="17"/>
      <c r="I14" s="17"/>
      <c r="J14" s="8"/>
    </row>
    <row r="15" spans="1:12" x14ac:dyDescent="0.2">
      <c r="A15" s="8"/>
      <c r="B15" s="8" t="s">
        <v>16</v>
      </c>
      <c r="C15" s="9"/>
      <c r="D15" s="10"/>
      <c r="E15" s="10">
        <f>SUM(F16:F28)</f>
        <v>5470600</v>
      </c>
      <c r="F15" s="10"/>
      <c r="G15" s="17"/>
      <c r="H15" s="17">
        <f>SUM(I16:I28)</f>
        <v>5366048</v>
      </c>
      <c r="I15" s="17"/>
      <c r="J15" s="8"/>
      <c r="L15" s="11"/>
    </row>
    <row r="16" spans="1:12" ht="15" customHeight="1" x14ac:dyDescent="0.2">
      <c r="A16" s="8"/>
      <c r="B16" s="8"/>
      <c r="C16" s="9" t="s">
        <v>17</v>
      </c>
      <c r="D16" s="10"/>
      <c r="E16" s="10"/>
      <c r="F16" s="10">
        <v>500000</v>
      </c>
      <c r="G16" s="17"/>
      <c r="H16" s="17"/>
      <c r="I16" s="17">
        <v>424805</v>
      </c>
      <c r="J16" s="9" t="s">
        <v>18</v>
      </c>
      <c r="L16" s="11"/>
    </row>
    <row r="17" spans="1:12" x14ac:dyDescent="0.2">
      <c r="A17" s="8"/>
      <c r="B17" s="8"/>
      <c r="C17" s="9" t="s">
        <v>19</v>
      </c>
      <c r="D17" s="10"/>
      <c r="E17" s="10"/>
      <c r="F17" s="10">
        <v>920000</v>
      </c>
      <c r="G17" s="17"/>
      <c r="H17" s="17"/>
      <c r="I17" s="17">
        <v>920000</v>
      </c>
      <c r="J17" s="9" t="s">
        <v>20</v>
      </c>
      <c r="L17" s="11"/>
    </row>
    <row r="18" spans="1:12" x14ac:dyDescent="0.2">
      <c r="A18" s="8"/>
      <c r="B18" s="8"/>
      <c r="C18" s="9"/>
      <c r="D18" s="10"/>
      <c r="E18" s="10"/>
      <c r="F18" s="10">
        <v>2592000</v>
      </c>
      <c r="G18" s="17"/>
      <c r="H18" s="17"/>
      <c r="I18" s="17">
        <f>216000*12</f>
        <v>2592000</v>
      </c>
      <c r="J18" s="9" t="s">
        <v>21</v>
      </c>
      <c r="L18" s="11"/>
    </row>
    <row r="19" spans="1:12" x14ac:dyDescent="0.2">
      <c r="A19" s="8"/>
      <c r="B19" s="8"/>
      <c r="C19" s="9"/>
      <c r="D19" s="10"/>
      <c r="E19" s="10"/>
      <c r="F19" s="10">
        <f>720000*1.08</f>
        <v>777600</v>
      </c>
      <c r="G19" s="17"/>
      <c r="H19" s="17"/>
      <c r="I19" s="17">
        <f>64800*12</f>
        <v>777600</v>
      </c>
      <c r="J19" s="9" t="s">
        <v>22</v>
      </c>
      <c r="L19" s="11"/>
    </row>
    <row r="20" spans="1:12" x14ac:dyDescent="0.2">
      <c r="A20" s="8"/>
      <c r="B20" s="8"/>
      <c r="C20" s="9"/>
      <c r="D20" s="10"/>
      <c r="E20" s="10"/>
      <c r="F20" s="10">
        <f>200000*1.08</f>
        <v>216000</v>
      </c>
      <c r="G20" s="17"/>
      <c r="H20" s="17"/>
      <c r="I20" s="18">
        <f>195580+20420</f>
        <v>216000</v>
      </c>
      <c r="J20" s="9" t="s">
        <v>23</v>
      </c>
      <c r="L20" s="11"/>
    </row>
    <row r="21" spans="1:12" x14ac:dyDescent="0.2">
      <c r="A21" s="8"/>
      <c r="B21" s="8"/>
      <c r="C21" s="9" t="s">
        <v>24</v>
      </c>
      <c r="D21" s="10"/>
      <c r="E21" s="10"/>
      <c r="F21" s="10">
        <v>80000</v>
      </c>
      <c r="G21" s="17"/>
      <c r="H21" s="17"/>
      <c r="I21" s="17">
        <v>64100</v>
      </c>
      <c r="J21" s="9" t="s">
        <v>67</v>
      </c>
      <c r="L21" s="12"/>
    </row>
    <row r="22" spans="1:12" x14ac:dyDescent="0.2">
      <c r="A22" s="8"/>
      <c r="B22" s="8"/>
      <c r="C22" s="9"/>
      <c r="D22" s="10"/>
      <c r="E22" s="10"/>
      <c r="F22" s="10">
        <v>5000</v>
      </c>
      <c r="G22" s="17"/>
      <c r="H22" s="17"/>
      <c r="I22" s="17">
        <v>1400</v>
      </c>
      <c r="J22" s="9" t="s">
        <v>25</v>
      </c>
    </row>
    <row r="23" spans="1:12" x14ac:dyDescent="0.2">
      <c r="A23" s="8"/>
      <c r="B23" s="8"/>
      <c r="C23" s="9"/>
      <c r="D23" s="10"/>
      <c r="E23" s="10"/>
      <c r="F23" s="10">
        <v>0</v>
      </c>
      <c r="G23" s="17"/>
      <c r="H23" s="17"/>
      <c r="I23" s="17">
        <v>0</v>
      </c>
      <c r="J23" s="9" t="s">
        <v>68</v>
      </c>
    </row>
    <row r="24" spans="1:12" ht="16.5" customHeight="1" x14ac:dyDescent="0.2">
      <c r="A24" s="8"/>
      <c r="B24" s="8"/>
      <c r="C24" s="9" t="s">
        <v>26</v>
      </c>
      <c r="D24" s="10"/>
      <c r="E24" s="10"/>
      <c r="F24" s="10">
        <v>10000</v>
      </c>
      <c r="G24" s="17"/>
      <c r="H24" s="17"/>
      <c r="I24" s="17">
        <v>5574</v>
      </c>
      <c r="J24" s="9" t="s">
        <v>27</v>
      </c>
    </row>
    <row r="25" spans="1:12" ht="30" customHeight="1" x14ac:dyDescent="0.2">
      <c r="A25" s="8"/>
      <c r="B25" s="8"/>
      <c r="C25" s="9" t="s">
        <v>28</v>
      </c>
      <c r="D25" s="10"/>
      <c r="E25" s="10"/>
      <c r="F25" s="10">
        <v>20000</v>
      </c>
      <c r="G25" s="17"/>
      <c r="H25" s="17"/>
      <c r="I25" s="17">
        <v>12641</v>
      </c>
      <c r="J25" s="9" t="s">
        <v>29</v>
      </c>
    </row>
    <row r="26" spans="1:12" ht="27" customHeight="1" x14ac:dyDescent="0.2">
      <c r="A26" s="8"/>
      <c r="B26" s="8"/>
      <c r="C26" s="9" t="s">
        <v>30</v>
      </c>
      <c r="D26" s="10"/>
      <c r="E26" s="10"/>
      <c r="F26" s="10">
        <v>70000</v>
      </c>
      <c r="G26" s="17"/>
      <c r="H26" s="17"/>
      <c r="I26" s="17">
        <v>71928</v>
      </c>
      <c r="J26" s="9" t="s">
        <v>31</v>
      </c>
    </row>
    <row r="27" spans="1:12" ht="27" customHeight="1" x14ac:dyDescent="0.2">
      <c r="A27" s="8"/>
      <c r="B27" s="8"/>
      <c r="C27" s="9" t="s">
        <v>32</v>
      </c>
      <c r="D27" s="10"/>
      <c r="E27" s="10"/>
      <c r="F27" s="10">
        <v>280000</v>
      </c>
      <c r="G27" s="17"/>
      <c r="H27" s="17"/>
      <c r="I27" s="17">
        <v>280000</v>
      </c>
      <c r="J27" s="9" t="s">
        <v>33</v>
      </c>
    </row>
    <row r="28" spans="1:12" ht="27" customHeight="1" x14ac:dyDescent="0.2">
      <c r="A28" s="8"/>
      <c r="B28" s="8"/>
      <c r="C28" s="9" t="s">
        <v>34</v>
      </c>
      <c r="D28" s="10"/>
      <c r="E28" s="10"/>
      <c r="F28" s="10">
        <v>0</v>
      </c>
      <c r="G28" s="17"/>
      <c r="H28" s="17"/>
      <c r="I28" s="17">
        <v>0</v>
      </c>
      <c r="J28" s="9" t="s">
        <v>69</v>
      </c>
    </row>
    <row r="29" spans="1:12" ht="14.25" customHeight="1" x14ac:dyDescent="0.2">
      <c r="A29" s="8"/>
      <c r="B29" s="8" t="s">
        <v>35</v>
      </c>
      <c r="C29" s="9"/>
      <c r="D29" s="10"/>
      <c r="E29" s="10">
        <f>SUM(F30:F31)</f>
        <v>324000</v>
      </c>
      <c r="F29" s="10"/>
      <c r="G29" s="17"/>
      <c r="H29" s="17">
        <f>SUM(I30:I31)</f>
        <v>533952</v>
      </c>
      <c r="I29" s="17"/>
      <c r="J29" s="9"/>
    </row>
    <row r="30" spans="1:12" ht="27" customHeight="1" x14ac:dyDescent="0.2">
      <c r="A30" s="8"/>
      <c r="B30" s="8"/>
      <c r="C30" s="9" t="s">
        <v>17</v>
      </c>
      <c r="D30" s="10"/>
      <c r="E30" s="10"/>
      <c r="F30" s="10">
        <v>0</v>
      </c>
      <c r="G30" s="17"/>
      <c r="H30" s="17"/>
      <c r="I30" s="17">
        <v>0</v>
      </c>
      <c r="J30" s="9" t="s">
        <v>70</v>
      </c>
    </row>
    <row r="31" spans="1:12" ht="27" customHeight="1" x14ac:dyDescent="0.2">
      <c r="A31" s="8"/>
      <c r="B31" s="8"/>
      <c r="C31" s="9" t="s">
        <v>19</v>
      </c>
      <c r="D31" s="10"/>
      <c r="E31" s="10"/>
      <c r="F31" s="10">
        <f>300000*1.08</f>
        <v>324000</v>
      </c>
      <c r="G31" s="17"/>
      <c r="H31" s="17"/>
      <c r="I31" s="17">
        <v>533952</v>
      </c>
      <c r="J31" s="9" t="s">
        <v>71</v>
      </c>
    </row>
    <row r="32" spans="1:12" x14ac:dyDescent="0.2">
      <c r="A32" s="8"/>
      <c r="B32" s="8" t="s">
        <v>36</v>
      </c>
      <c r="C32" s="9"/>
      <c r="D32" s="10"/>
      <c r="E32" s="10">
        <f>SUM(F33:F34)</f>
        <v>1048000</v>
      </c>
      <c r="F32" s="10"/>
      <c r="G32" s="17"/>
      <c r="H32" s="17">
        <f>SUM(I33:I34)</f>
        <v>941004</v>
      </c>
      <c r="I32" s="17"/>
      <c r="J32" s="8"/>
    </row>
    <row r="33" spans="1:10" ht="26" x14ac:dyDescent="0.2">
      <c r="A33" s="8"/>
      <c r="B33" s="8"/>
      <c r="C33" s="9" t="s">
        <v>37</v>
      </c>
      <c r="D33" s="10"/>
      <c r="E33" s="10"/>
      <c r="F33" s="10">
        <v>400000</v>
      </c>
      <c r="G33" s="17"/>
      <c r="H33" s="17"/>
      <c r="I33" s="17">
        <v>325404</v>
      </c>
      <c r="J33" s="9" t="s">
        <v>38</v>
      </c>
    </row>
    <row r="34" spans="1:10" x14ac:dyDescent="0.2">
      <c r="A34" s="8"/>
      <c r="B34" s="8"/>
      <c r="C34" s="9" t="s">
        <v>39</v>
      </c>
      <c r="D34" s="10"/>
      <c r="E34" s="10"/>
      <c r="F34" s="10">
        <f>600000*1.08</f>
        <v>648000</v>
      </c>
      <c r="G34" s="17"/>
      <c r="H34" s="17"/>
      <c r="I34" s="17">
        <f>583200+32400</f>
        <v>615600</v>
      </c>
      <c r="J34" s="9" t="s">
        <v>40</v>
      </c>
    </row>
    <row r="35" spans="1:10" x14ac:dyDescent="0.2">
      <c r="A35" s="8"/>
      <c r="B35" s="8" t="s">
        <v>41</v>
      </c>
      <c r="C35" s="9"/>
      <c r="D35" s="10"/>
      <c r="E35" s="10">
        <f>SUM(F36:F42)</f>
        <v>584600</v>
      </c>
      <c r="F35" s="10"/>
      <c r="G35" s="17"/>
      <c r="H35" s="17">
        <f>SUM(I36:I42)</f>
        <v>424575</v>
      </c>
      <c r="I35" s="17"/>
      <c r="J35" s="8"/>
    </row>
    <row r="36" spans="1:10" x14ac:dyDescent="0.2">
      <c r="A36" s="8"/>
      <c r="B36" s="8"/>
      <c r="C36" s="9" t="s">
        <v>42</v>
      </c>
      <c r="D36" s="10"/>
      <c r="E36" s="10"/>
      <c r="F36" s="10">
        <v>75000</v>
      </c>
      <c r="G36" s="17"/>
      <c r="H36" s="17"/>
      <c r="I36" s="17">
        <v>74736</v>
      </c>
      <c r="J36" s="9" t="s">
        <v>43</v>
      </c>
    </row>
    <row r="37" spans="1:10" ht="26" x14ac:dyDescent="0.2">
      <c r="A37" s="8"/>
      <c r="B37" s="8"/>
      <c r="C37" s="9" t="s">
        <v>44</v>
      </c>
      <c r="D37" s="10"/>
      <c r="E37" s="10"/>
      <c r="F37" s="10">
        <v>58000</v>
      </c>
      <c r="G37" s="17"/>
      <c r="H37" s="17"/>
      <c r="I37" s="17">
        <v>55031</v>
      </c>
      <c r="J37" s="9" t="s">
        <v>45</v>
      </c>
    </row>
    <row r="38" spans="1:10" x14ac:dyDescent="0.2">
      <c r="A38" s="8"/>
      <c r="B38" s="8"/>
      <c r="C38" s="9" t="s">
        <v>46</v>
      </c>
      <c r="D38" s="10"/>
      <c r="E38" s="10"/>
      <c r="F38" s="10">
        <v>0</v>
      </c>
      <c r="G38" s="17"/>
      <c r="H38" s="17"/>
      <c r="I38" s="17">
        <v>0</v>
      </c>
      <c r="J38" s="9" t="s">
        <v>72</v>
      </c>
    </row>
    <row r="39" spans="1:10" x14ac:dyDescent="0.2">
      <c r="A39" s="8"/>
      <c r="B39" s="8"/>
      <c r="C39" s="9" t="s">
        <v>47</v>
      </c>
      <c r="D39" s="10"/>
      <c r="E39" s="10"/>
      <c r="F39" s="10">
        <f>330000*1.08</f>
        <v>356400</v>
      </c>
      <c r="G39" s="17"/>
      <c r="H39" s="17"/>
      <c r="I39" s="17">
        <v>291600</v>
      </c>
      <c r="J39" s="9" t="s">
        <v>48</v>
      </c>
    </row>
    <row r="40" spans="1:10" x14ac:dyDescent="0.2">
      <c r="A40" s="8"/>
      <c r="B40" s="8"/>
      <c r="C40" s="9" t="s">
        <v>49</v>
      </c>
      <c r="D40" s="10"/>
      <c r="E40" s="10"/>
      <c r="F40" s="10">
        <v>0</v>
      </c>
      <c r="G40" s="17"/>
      <c r="H40" s="17"/>
      <c r="I40" s="17">
        <v>0</v>
      </c>
      <c r="J40" s="9" t="s">
        <v>73</v>
      </c>
    </row>
    <row r="41" spans="1:10" x14ac:dyDescent="0.2">
      <c r="A41" s="8"/>
      <c r="B41" s="8"/>
      <c r="C41" s="9" t="s">
        <v>50</v>
      </c>
      <c r="D41" s="10"/>
      <c r="E41" s="10"/>
      <c r="F41" s="10">
        <v>10000</v>
      </c>
      <c r="G41" s="17"/>
      <c r="H41" s="17"/>
      <c r="I41" s="17">
        <v>3208</v>
      </c>
      <c r="J41" s="9" t="s">
        <v>51</v>
      </c>
    </row>
    <row r="42" spans="1:10" x14ac:dyDescent="0.2">
      <c r="A42" s="8"/>
      <c r="B42" s="8"/>
      <c r="C42" s="9" t="s">
        <v>52</v>
      </c>
      <c r="D42" s="10"/>
      <c r="E42" s="10"/>
      <c r="F42" s="10">
        <v>85200</v>
      </c>
      <c r="G42" s="17"/>
      <c r="H42" s="17"/>
      <c r="I42" s="17"/>
      <c r="J42" s="13" t="s">
        <v>53</v>
      </c>
    </row>
    <row r="43" spans="1:10" x14ac:dyDescent="0.2">
      <c r="A43" s="8"/>
      <c r="B43" s="8" t="s">
        <v>54</v>
      </c>
      <c r="C43" s="9"/>
      <c r="D43" s="10"/>
      <c r="E43" s="10">
        <f>SUM(F44:F48)</f>
        <v>1093552</v>
      </c>
      <c r="F43" s="10"/>
      <c r="G43" s="17"/>
      <c r="H43" s="17">
        <f>SUM(I44:I48)</f>
        <v>659013</v>
      </c>
      <c r="I43" s="17"/>
      <c r="J43" s="8"/>
    </row>
    <row r="44" spans="1:10" ht="26" x14ac:dyDescent="0.2">
      <c r="A44" s="8"/>
      <c r="B44" s="8"/>
      <c r="C44" s="9" t="s">
        <v>52</v>
      </c>
      <c r="D44" s="10"/>
      <c r="E44" s="10"/>
      <c r="F44" s="10">
        <v>150000</v>
      </c>
      <c r="G44" s="17"/>
      <c r="H44" s="17"/>
      <c r="I44" s="17">
        <v>105826</v>
      </c>
      <c r="J44" s="9" t="s">
        <v>55</v>
      </c>
    </row>
    <row r="45" spans="1:10" ht="26" x14ac:dyDescent="0.2">
      <c r="A45" s="8"/>
      <c r="B45" s="8"/>
      <c r="C45" s="9" t="s">
        <v>56</v>
      </c>
      <c r="D45" s="10"/>
      <c r="E45" s="10"/>
      <c r="F45" s="10">
        <v>270000</v>
      </c>
      <c r="G45" s="17"/>
      <c r="H45" s="17"/>
      <c r="I45" s="17">
        <v>268532</v>
      </c>
      <c r="J45" s="9" t="s">
        <v>57</v>
      </c>
    </row>
    <row r="46" spans="1:10" ht="26" x14ac:dyDescent="0.2">
      <c r="A46" s="8"/>
      <c r="B46" s="8"/>
      <c r="C46" s="9" t="s">
        <v>58</v>
      </c>
      <c r="D46" s="10"/>
      <c r="E46" s="10"/>
      <c r="F46" s="10">
        <f>4*10*3000*1.08</f>
        <v>129600.00000000001</v>
      </c>
      <c r="G46" s="17"/>
      <c r="H46" s="17"/>
      <c r="I46" s="17">
        <v>129600</v>
      </c>
      <c r="J46" s="9" t="s">
        <v>59</v>
      </c>
    </row>
    <row r="47" spans="1:10" x14ac:dyDescent="0.2">
      <c r="A47" s="8"/>
      <c r="B47" s="8"/>
      <c r="C47" s="9" t="s">
        <v>60</v>
      </c>
      <c r="D47" s="10"/>
      <c r="E47" s="10"/>
      <c r="F47" s="10">
        <f>494400*1.08</f>
        <v>533952</v>
      </c>
      <c r="G47" s="17"/>
      <c r="H47" s="17"/>
      <c r="I47" s="17">
        <v>152280</v>
      </c>
      <c r="J47" s="8" t="s">
        <v>74</v>
      </c>
    </row>
    <row r="48" spans="1:10" x14ac:dyDescent="0.2">
      <c r="A48" s="8"/>
      <c r="B48" s="8"/>
      <c r="C48" s="9" t="s">
        <v>61</v>
      </c>
      <c r="D48" s="10"/>
      <c r="E48" s="10"/>
      <c r="F48" s="10">
        <v>10000</v>
      </c>
      <c r="G48" s="17"/>
      <c r="H48" s="17"/>
      <c r="I48" s="17">
        <v>2775</v>
      </c>
      <c r="J48" s="8" t="s">
        <v>78</v>
      </c>
    </row>
    <row r="49" spans="1:10" x14ac:dyDescent="0.2">
      <c r="G49" s="19"/>
      <c r="H49" s="19"/>
      <c r="I49" s="19"/>
    </row>
    <row r="50" spans="1:10" x14ac:dyDescent="0.2">
      <c r="A50" s="20" t="s">
        <v>62</v>
      </c>
      <c r="B50" s="20"/>
      <c r="C50" s="20"/>
      <c r="D50" s="10">
        <f>E8+E10+E11-D14</f>
        <v>329283</v>
      </c>
      <c r="E50" s="10"/>
      <c r="F50" s="10"/>
      <c r="G50" s="17"/>
      <c r="H50" s="17">
        <f>H8+H10+H11-G14</f>
        <v>559407</v>
      </c>
      <c r="I50" s="17"/>
      <c r="J50" s="8"/>
    </row>
    <row r="51" spans="1:10" x14ac:dyDescent="0.2">
      <c r="A51" s="20" t="s">
        <v>63</v>
      </c>
      <c r="B51" s="20"/>
      <c r="C51" s="20"/>
      <c r="D51" s="10">
        <f>D7-D14</f>
        <v>2014537</v>
      </c>
      <c r="E51" s="10"/>
      <c r="F51" s="10"/>
      <c r="G51" s="17"/>
      <c r="H51" s="17">
        <f>G7-G14</f>
        <v>2244665</v>
      </c>
      <c r="I51" s="17"/>
      <c r="J51" s="8"/>
    </row>
  </sheetData>
  <mergeCells count="7">
    <mergeCell ref="A51:C51"/>
    <mergeCell ref="D4:F4"/>
    <mergeCell ref="G4:I4"/>
    <mergeCell ref="A2:J2"/>
    <mergeCell ref="A4:B5"/>
    <mergeCell ref="C4:C5"/>
    <mergeCell ref="A50:C50"/>
  </mergeCells>
  <phoneticPr fontId="2"/>
  <pageMargins left="0.75" right="0.75" top="1" bottom="1" header="0.51200000000000001" footer="0.51200000000000001"/>
  <pageSetup paperSize="9" scale="69" orientation="portrait" r:id="rId1"/>
  <headerFooter alignWithMargins="0">
    <oddHeader>&amp;C総会2019-1-06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SIPS明細2018実績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菅又久直</dc:creator>
  <cp:lastModifiedBy>菅又久直</cp:lastModifiedBy>
  <cp:lastPrinted>2019-05-08T07:35:13Z</cp:lastPrinted>
  <dcterms:created xsi:type="dcterms:W3CDTF">2019-03-04T04:35:30Z</dcterms:created>
  <dcterms:modified xsi:type="dcterms:W3CDTF">2019-06-06T04:54:45Z</dcterms:modified>
</cp:coreProperties>
</file>