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edi\Dropbox\新SIPS\総会\2019SIPS総会\"/>
    </mc:Choice>
  </mc:AlternateContent>
  <xr:revisionPtr revIDLastSave="0" documentId="13_ncr:1_{279D2D18-E8DF-4D01-AFC9-DA8D5C5DE0E7}" xr6:coauthVersionLast="43" xr6:coauthVersionMax="43" xr10:uidLastSave="{00000000-0000-0000-0000-000000000000}"/>
  <bookViews>
    <workbookView xWindow="1940" yWindow="730" windowWidth="15520" windowHeight="9470" firstSheet="1" activeTab="1" xr2:uid="{051BA67D-F353-4515-9181-E91F88CC527B}"/>
  </bookViews>
  <sheets>
    <sheet name="予算案 2019" sheetId="4" r:id="rId1"/>
    <sheet name="予算案 2019 (2)" sheetId="6" r:id="rId2"/>
    <sheet name="SIPS明細2019" sheetId="1" r:id="rId3"/>
    <sheet name="SIPS明細2019 (2)" sheetId="5" r:id="rId4"/>
    <sheet name="定例作業" sheetId="2" r:id="rId5"/>
    <sheet name="定例作業 (2)" sheetId="7" r:id="rId6"/>
    <sheet name="共通辞書" sheetId="3" r:id="rId7"/>
    <sheet name="共通辞書 (2)" sheetId="8" r:id="rId8"/>
  </sheets>
  <definedNames>
    <definedName name="_xlnm.Print_Area" localSheetId="2">SIPS明細2019!$A$1:$H$51</definedName>
    <definedName name="_xlnm.Print_Area" localSheetId="3">'SIPS明細2019 (2)'!$A$1:$H$51</definedName>
    <definedName name="_xlnm.Print_Area" localSheetId="6">共通辞書!$A$1:$H$42</definedName>
    <definedName name="_xlnm.Print_Area" localSheetId="7">'共通辞書 (2)'!$A$1:$H$42</definedName>
    <definedName name="_xlnm.Print_Area" localSheetId="4">定例作業!$A$1:$H$42</definedName>
    <definedName name="_xlnm.Print_Area" localSheetId="5">'定例作業 (2)'!$A$1:$H$42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7" l="1"/>
  <c r="G26" i="8"/>
  <c r="D26" i="8"/>
  <c r="G25" i="8"/>
  <c r="G21" i="8"/>
  <c r="G20" i="8"/>
  <c r="G36" i="8" s="1"/>
  <c r="G32" i="7"/>
  <c r="G29" i="7"/>
  <c r="G26" i="7"/>
  <c r="G23" i="7"/>
  <c r="G20" i="7"/>
  <c r="F17" i="6"/>
  <c r="F16" i="6"/>
  <c r="E16" i="6"/>
  <c r="B16" i="6"/>
  <c r="F8" i="6"/>
  <c r="F18" i="6" s="1"/>
  <c r="E8" i="6"/>
  <c r="E17" i="6" s="1"/>
  <c r="B8" i="6"/>
  <c r="G46" i="5"/>
  <c r="H43" i="5"/>
  <c r="E43" i="5"/>
  <c r="G39" i="5"/>
  <c r="G37" i="5"/>
  <c r="H35" i="5"/>
  <c r="E35" i="5"/>
  <c r="G34" i="5"/>
  <c r="H32" i="5"/>
  <c r="E32" i="5"/>
  <c r="G31" i="5"/>
  <c r="H29" i="5"/>
  <c r="E29" i="5"/>
  <c r="G20" i="5"/>
  <c r="G19" i="5"/>
  <c r="G16" i="5"/>
  <c r="H15" i="5"/>
  <c r="H14" i="5" s="1"/>
  <c r="E15" i="5"/>
  <c r="D14" i="5" s="1"/>
  <c r="E8" i="5"/>
  <c r="D7" i="5" s="1"/>
  <c r="H7" i="5"/>
  <c r="G36" i="7" l="1"/>
  <c r="G37" i="8"/>
  <c r="G38" i="8" s="1"/>
  <c r="C11" i="8" s="1"/>
  <c r="G38" i="7"/>
  <c r="C11" i="7" s="1"/>
  <c r="B17" i="6"/>
  <c r="B18" i="6"/>
  <c r="E18" i="6"/>
  <c r="D51" i="5"/>
  <c r="D50" i="5"/>
  <c r="G31" i="1"/>
  <c r="G46" i="1"/>
  <c r="G39" i="1"/>
  <c r="G37" i="1"/>
  <c r="G34" i="1"/>
  <c r="G19" i="1"/>
  <c r="F18" i="4" l="1"/>
  <c r="F16" i="4"/>
  <c r="E16" i="4"/>
  <c r="B16" i="4"/>
  <c r="F8" i="4"/>
  <c r="E8" i="4"/>
  <c r="B8" i="4"/>
  <c r="B17" i="4" l="1"/>
  <c r="E18" i="4"/>
  <c r="E17" i="4"/>
  <c r="F17" i="4"/>
  <c r="B18" i="4"/>
  <c r="E8" i="1"/>
  <c r="G16" i="1"/>
  <c r="G26" i="3" l="1"/>
  <c r="D26" i="3"/>
  <c r="G25" i="3"/>
  <c r="G21" i="3"/>
  <c r="G20" i="3"/>
  <c r="G32" i="2"/>
  <c r="G29" i="2"/>
  <c r="G26" i="2"/>
  <c r="G23" i="2"/>
  <c r="G20" i="2"/>
  <c r="G36" i="2" l="1"/>
  <c r="G37" i="2" s="1"/>
  <c r="G38" i="2" s="1"/>
  <c r="C11" i="2" s="1"/>
  <c r="G36" i="3"/>
  <c r="G37" i="3" l="1"/>
  <c r="G38" i="3" s="1"/>
  <c r="C11" i="3" s="1"/>
  <c r="H43" i="1" l="1"/>
  <c r="E43" i="1"/>
  <c r="H35" i="1"/>
  <c r="E35" i="1"/>
  <c r="H32" i="1"/>
  <c r="E32" i="1"/>
  <c r="H29" i="1"/>
  <c r="E29" i="1"/>
  <c r="G20" i="1"/>
  <c r="H15" i="1"/>
  <c r="E15" i="1"/>
  <c r="H7" i="1"/>
  <c r="D7" i="1"/>
  <c r="D14" i="1" l="1"/>
  <c r="D51" i="1" s="1"/>
  <c r="H14" i="1"/>
  <c r="D50" i="1" l="1"/>
</calcChain>
</file>

<file path=xl/sharedStrings.xml><?xml version="1.0" encoding="utf-8"?>
<sst xmlns="http://schemas.openxmlformats.org/spreadsheetml/2006/main" count="392" uniqueCount="152">
  <si>
    <t>2019年度 収支予算計画明細（案）</t>
    <rPh sb="4" eb="6">
      <t>ネンド</t>
    </rPh>
    <rPh sb="7" eb="9">
      <t>シュウシ</t>
    </rPh>
    <rPh sb="9" eb="11">
      <t>ヨサン</t>
    </rPh>
    <rPh sb="11" eb="13">
      <t>ケイカク</t>
    </rPh>
    <phoneticPr fontId="2"/>
  </si>
  <si>
    <t>単位：￥</t>
    <phoneticPr fontId="2"/>
  </si>
  <si>
    <t>費目</t>
    <rPh sb="0" eb="2">
      <t>ヒモク</t>
    </rPh>
    <phoneticPr fontId="2"/>
  </si>
  <si>
    <t>細目</t>
    <rPh sb="0" eb="2">
      <t>サイモク</t>
    </rPh>
    <phoneticPr fontId="2"/>
  </si>
  <si>
    <t>２019年度予算</t>
    <phoneticPr fontId="2"/>
  </si>
  <si>
    <t>合計</t>
    <phoneticPr fontId="2"/>
  </si>
  <si>
    <t>小計</t>
    <phoneticPr fontId="2"/>
  </si>
  <si>
    <t>明細</t>
    <rPh sb="0" eb="2">
      <t>メイサイ</t>
    </rPh>
    <phoneticPr fontId="2"/>
  </si>
  <si>
    <t>2018年度実績</t>
    <rPh sb="4" eb="6">
      <t>ネンド</t>
    </rPh>
    <rPh sb="6" eb="8">
      <t>ジッセキ</t>
    </rPh>
    <phoneticPr fontId="2"/>
  </si>
  <si>
    <t>備考</t>
    <rPh sb="0" eb="2">
      <t>ビコウ</t>
    </rPh>
    <phoneticPr fontId="2"/>
  </si>
  <si>
    <t>１）収入の部</t>
    <rPh sb="2" eb="4">
      <t>シュウニュウ</t>
    </rPh>
    <rPh sb="5" eb="6">
      <t>ブ</t>
    </rPh>
    <phoneticPr fontId="2"/>
  </si>
  <si>
    <t>会費収入</t>
    <rPh sb="0" eb="2">
      <t>カイヒ</t>
    </rPh>
    <rPh sb="2" eb="4">
      <t>シュウニュウ</t>
    </rPh>
    <phoneticPr fontId="2"/>
  </si>
  <si>
    <t>寄付金</t>
    <rPh sb="0" eb="2">
      <t>キフ</t>
    </rPh>
    <rPh sb="2" eb="3">
      <t>キン</t>
    </rPh>
    <phoneticPr fontId="2"/>
  </si>
  <si>
    <t>事業収入</t>
    <phoneticPr fontId="2"/>
  </si>
  <si>
    <t>コンサルティング事業</t>
    <rPh sb="8" eb="10">
      <t>ジギョウ</t>
    </rPh>
    <phoneticPr fontId="2"/>
  </si>
  <si>
    <t>ローカルイノベーション</t>
    <phoneticPr fontId="2"/>
  </si>
  <si>
    <t>雑収入</t>
    <rPh sb="0" eb="1">
      <t>ザツ</t>
    </rPh>
    <rPh sb="1" eb="3">
      <t>シュウニュウ</t>
    </rPh>
    <phoneticPr fontId="2"/>
  </si>
  <si>
    <t>銀行預金利息</t>
    <rPh sb="0" eb="2">
      <t>ギンコウ</t>
    </rPh>
    <rPh sb="2" eb="4">
      <t>ヨキン</t>
    </rPh>
    <rPh sb="4" eb="6">
      <t>リソク</t>
    </rPh>
    <phoneticPr fontId="2"/>
  </si>
  <si>
    <t>前年繰越</t>
    <phoneticPr fontId="2"/>
  </si>
  <si>
    <t>２）支出の部</t>
    <rPh sb="2" eb="4">
      <t>シシュツ</t>
    </rPh>
    <rPh sb="5" eb="6">
      <t>ブ</t>
    </rPh>
    <phoneticPr fontId="2"/>
  </si>
  <si>
    <t>事務局経費</t>
    <rPh sb="0" eb="3">
      <t>ジムキョク</t>
    </rPh>
    <rPh sb="3" eb="5">
      <t>ケイヒ</t>
    </rPh>
    <phoneticPr fontId="2"/>
  </si>
  <si>
    <t>交通費</t>
    <rPh sb="0" eb="3">
      <t>コウツウヒ</t>
    </rPh>
    <phoneticPr fontId="2"/>
  </si>
  <si>
    <t>事務局交通費</t>
    <rPh sb="0" eb="3">
      <t>ジムキョク</t>
    </rPh>
    <rPh sb="3" eb="6">
      <t>コウツウヒ</t>
    </rPh>
    <phoneticPr fontId="2"/>
  </si>
  <si>
    <t>委託費</t>
    <rPh sb="0" eb="2">
      <t>イタク</t>
    </rPh>
    <rPh sb="2" eb="3">
      <t>ヒ</t>
    </rPh>
    <phoneticPr fontId="2"/>
  </si>
  <si>
    <t>事務所サービス</t>
    <rPh sb="0" eb="2">
      <t>ジム</t>
    </rPh>
    <phoneticPr fontId="2"/>
  </si>
  <si>
    <t>事務処理支援</t>
    <rPh sb="4" eb="6">
      <t>シエン</t>
    </rPh>
    <phoneticPr fontId="2"/>
  </si>
  <si>
    <t>SIPSプロジェクト管理</t>
    <rPh sb="10" eb="12">
      <t>カンリ</t>
    </rPh>
    <phoneticPr fontId="2"/>
  </si>
  <si>
    <t>税理士</t>
    <rPh sb="0" eb="3">
      <t>ゼイリシ</t>
    </rPh>
    <phoneticPr fontId="2"/>
  </si>
  <si>
    <t>税金</t>
    <rPh sb="0" eb="2">
      <t>ゼイキン</t>
    </rPh>
    <phoneticPr fontId="2"/>
  </si>
  <si>
    <t>法人税等</t>
    <rPh sb="0" eb="3">
      <t>ホウジンゼイ</t>
    </rPh>
    <rPh sb="3" eb="4">
      <t>トウ</t>
    </rPh>
    <phoneticPr fontId="2"/>
  </si>
  <si>
    <t>印紙</t>
    <rPh sb="0" eb="2">
      <t>インシ</t>
    </rPh>
    <phoneticPr fontId="2"/>
  </si>
  <si>
    <t>登記更新</t>
    <rPh sb="0" eb="2">
      <t>トウキ</t>
    </rPh>
    <rPh sb="2" eb="4">
      <t>コウシン</t>
    </rPh>
    <phoneticPr fontId="2"/>
  </si>
  <si>
    <t>通信費</t>
    <rPh sb="0" eb="3">
      <t>ツウシンヒ</t>
    </rPh>
    <phoneticPr fontId="2"/>
  </si>
  <si>
    <t>切手、宅配、その他</t>
    <rPh sb="0" eb="2">
      <t>キッテ</t>
    </rPh>
    <rPh sb="3" eb="5">
      <t>タクハイ</t>
    </rPh>
    <rPh sb="8" eb="9">
      <t>タ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</si>
  <si>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</si>
  <si>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文具、印鑑、コピー代、その他</t>
    <rPh sb="0" eb="2">
      <t>ブング</t>
    </rPh>
    <rPh sb="3" eb="5">
      <t>インカン</t>
    </rPh>
    <rPh sb="9" eb="10">
      <t>ダイ</t>
    </rPh>
    <rPh sb="13" eb="14">
      <t>ホカ</t>
    </rPh>
    <phoneticPr fontId="2"/>
  </si>
  <si>
    <t>銀行手数料</t>
    <rPh sb="0" eb="2">
      <t>ギンコウ</t>
    </rPh>
    <rPh sb="2" eb="5">
      <t>テスウリョウ</t>
    </rPh>
    <phoneticPr fontId="2"/>
  </si>
  <si>
    <t>振込手数料、
WEB手数料</t>
    <rPh sb="0" eb="2">
      <t>フリコミ</t>
    </rPh>
    <rPh sb="2" eb="5">
      <t>テスウリョウ</t>
    </rPh>
    <rPh sb="10" eb="13">
      <t>テスウリョウ</t>
    </rPh>
    <phoneticPr fontId="2"/>
  </si>
  <si>
    <t>諸会費</t>
    <rPh sb="0" eb="1">
      <t>ショ</t>
    </rPh>
    <rPh sb="1" eb="3">
      <t>カイヒ</t>
    </rPh>
    <phoneticPr fontId="2"/>
  </si>
  <si>
    <t>JASTPRO賛助会費</t>
    <rPh sb="7" eb="9">
      <t>サンジョ</t>
    </rPh>
    <rPh sb="9" eb="11">
      <t>カイヒ</t>
    </rPh>
    <phoneticPr fontId="2"/>
  </si>
  <si>
    <t>事務費</t>
    <rPh sb="0" eb="2">
      <t>ジム</t>
    </rPh>
    <rPh sb="2" eb="3">
      <t>ヒ</t>
    </rPh>
    <phoneticPr fontId="2"/>
  </si>
  <si>
    <t>官報</t>
    <rPh sb="0" eb="2">
      <t>カンポウ</t>
    </rPh>
    <phoneticPr fontId="2"/>
  </si>
  <si>
    <t>事業経費</t>
    <phoneticPr fontId="2"/>
  </si>
  <si>
    <t>事業交通費</t>
    <rPh sb="0" eb="2">
      <t>ジギョウ</t>
    </rPh>
    <rPh sb="2" eb="5">
      <t>コウツウヒ</t>
    </rPh>
    <phoneticPr fontId="2"/>
  </si>
  <si>
    <t>委員会経費</t>
    <rPh sb="0" eb="3">
      <t>イインカイ</t>
    </rPh>
    <rPh sb="3" eb="5">
      <t>ケイヒ</t>
    </rPh>
    <phoneticPr fontId="2"/>
  </si>
  <si>
    <t>会場費</t>
    <rPh sb="0" eb="2">
      <t>カイジョウ</t>
    </rPh>
    <rPh sb="2" eb="3">
      <t>ヒ</t>
    </rPh>
    <phoneticPr fontId="2"/>
  </si>
  <si>
    <t>総会、理事会、TF
幹事会</t>
    <rPh sb="0" eb="2">
      <t>ソウカイ</t>
    </rPh>
    <rPh sb="3" eb="6">
      <t>リジカイ</t>
    </rPh>
    <rPh sb="10" eb="13">
      <t>カンジカイ</t>
    </rPh>
    <phoneticPr fontId="2"/>
  </si>
  <si>
    <t>委員会資料</t>
    <rPh sb="0" eb="2">
      <t>イイン</t>
    </rPh>
    <rPh sb="2" eb="3">
      <t>カイ</t>
    </rPh>
    <rPh sb="3" eb="5">
      <t>シリョウ</t>
    </rPh>
    <phoneticPr fontId="2"/>
  </si>
  <si>
    <t>資料作成委託</t>
    <rPh sb="2" eb="4">
      <t>サクセイ</t>
    </rPh>
    <rPh sb="4" eb="6">
      <t>イタク</t>
    </rPh>
    <phoneticPr fontId="2"/>
  </si>
  <si>
    <t>普及啓発経費</t>
    <rPh sb="0" eb="2">
      <t>フキュウ</t>
    </rPh>
    <rPh sb="2" eb="4">
      <t>ケイハツ</t>
    </rPh>
    <rPh sb="4" eb="6">
      <t>ケイヒ</t>
    </rPh>
    <phoneticPr fontId="2"/>
  </si>
  <si>
    <t>普及会場費</t>
    <rPh sb="0" eb="2">
      <t>フキュウ</t>
    </rPh>
    <rPh sb="2" eb="4">
      <t>カイジョウ</t>
    </rPh>
    <rPh sb="4" eb="5">
      <t>ヒ</t>
    </rPh>
    <phoneticPr fontId="2"/>
  </si>
  <si>
    <t>ラウンドテーブル</t>
    <phoneticPr fontId="2"/>
  </si>
  <si>
    <t>会議費</t>
    <rPh sb="0" eb="3">
      <t>カイギヒ</t>
    </rPh>
    <phoneticPr fontId="2"/>
  </si>
  <si>
    <t>ラウンドテーブル
茶代、食事代</t>
    <rPh sb="9" eb="11">
      <t>チャダイ</t>
    </rPh>
    <rPh sb="12" eb="15">
      <t>ショクジダイ</t>
    </rPh>
    <phoneticPr fontId="2"/>
  </si>
  <si>
    <t>講師料</t>
    <rPh sb="0" eb="3">
      <t>コウシリョウ</t>
    </rPh>
    <phoneticPr fontId="2"/>
  </si>
  <si>
    <t>ラウンドテーブル
有識者　2名</t>
    <rPh sb="9" eb="12">
      <t>ユウシキシャ</t>
    </rPh>
    <rPh sb="14" eb="15">
      <t>メイ</t>
    </rPh>
    <phoneticPr fontId="2"/>
  </si>
  <si>
    <t>WEB更新</t>
    <rPh sb="3" eb="5">
      <t>コウシン</t>
    </rPh>
    <phoneticPr fontId="2"/>
  </si>
  <si>
    <t>WEB、レジストリ管理</t>
    <rPh sb="9" eb="11">
      <t>カンリ</t>
    </rPh>
    <phoneticPr fontId="2"/>
  </si>
  <si>
    <t>普及印刷費</t>
    <rPh sb="0" eb="2">
      <t>フキュウ</t>
    </rPh>
    <rPh sb="2" eb="4">
      <t>インサツ</t>
    </rPh>
    <rPh sb="4" eb="5">
      <t>ヒ</t>
    </rPh>
    <phoneticPr fontId="2"/>
  </si>
  <si>
    <t>パンフレット</t>
    <phoneticPr fontId="2"/>
  </si>
  <si>
    <t>資料購入費</t>
    <rPh sb="0" eb="2">
      <t>シリョウ</t>
    </rPh>
    <rPh sb="2" eb="5">
      <t>コウニュウヒ</t>
    </rPh>
    <phoneticPr fontId="2"/>
  </si>
  <si>
    <t>書籍・報告書</t>
    <rPh sb="0" eb="2">
      <t>ショセキ</t>
    </rPh>
    <rPh sb="3" eb="5">
      <t>ホウコク</t>
    </rPh>
    <rPh sb="5" eb="6">
      <t>ショ</t>
    </rPh>
    <phoneticPr fontId="2"/>
  </si>
  <si>
    <t>国内旅費</t>
    <rPh sb="0" eb="2">
      <t>コクナイ</t>
    </rPh>
    <rPh sb="2" eb="4">
      <t>リョヒ</t>
    </rPh>
    <phoneticPr fontId="2"/>
  </si>
  <si>
    <t>調査研究費</t>
    <rPh sb="0" eb="2">
      <t>チョウサ</t>
    </rPh>
    <rPh sb="2" eb="4">
      <t>ケンキュウ</t>
    </rPh>
    <rPh sb="4" eb="5">
      <t>ヒ</t>
    </rPh>
    <phoneticPr fontId="2"/>
  </si>
  <si>
    <t>浜松フォーラム</t>
    <rPh sb="0" eb="2">
      <t>ハママツ</t>
    </rPh>
    <phoneticPr fontId="2"/>
  </si>
  <si>
    <t>海外旅費</t>
    <rPh sb="0" eb="2">
      <t>カイガイ</t>
    </rPh>
    <rPh sb="2" eb="4">
      <t>リョヒ</t>
    </rPh>
    <phoneticPr fontId="2"/>
  </si>
  <si>
    <t>AFACT（タイ）2回</t>
    <rPh sb="10" eb="11">
      <t>カイ</t>
    </rPh>
    <phoneticPr fontId="2"/>
  </si>
  <si>
    <t>海外調査費</t>
    <rPh sb="0" eb="2">
      <t>カイガイ</t>
    </rPh>
    <rPh sb="2" eb="4">
      <t>チョウサ</t>
    </rPh>
    <rPh sb="4" eb="5">
      <t>ヒ</t>
    </rPh>
    <phoneticPr fontId="2"/>
  </si>
  <si>
    <t>翻訳費</t>
    <rPh sb="0" eb="2">
      <t>ホンヤク</t>
    </rPh>
    <rPh sb="2" eb="3">
      <t>ヒ</t>
    </rPh>
    <phoneticPr fontId="2"/>
  </si>
  <si>
    <t>共通辞書2019年版
A &amp; B</t>
    <rPh sb="0" eb="2">
      <t>キョウツウ</t>
    </rPh>
    <rPh sb="2" eb="4">
      <t>ジショ</t>
    </rPh>
    <rPh sb="8" eb="9">
      <t>ネン</t>
    </rPh>
    <rPh sb="9" eb="10">
      <t>ハン</t>
    </rPh>
    <phoneticPr fontId="2"/>
  </si>
  <si>
    <t>調査費</t>
    <rPh sb="0" eb="2">
      <t>チョ</t>
    </rPh>
    <rPh sb="2" eb="3">
      <t>ヒ</t>
    </rPh>
    <phoneticPr fontId="2"/>
  </si>
  <si>
    <t>セミナー参加費</t>
    <rPh sb="4" eb="6">
      <t>サンカ</t>
    </rPh>
    <rPh sb="6" eb="7">
      <t>ヒ</t>
    </rPh>
    <phoneticPr fontId="2"/>
  </si>
  <si>
    <t>次年度繰越</t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</si>
  <si>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</si>
  <si>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〒104-0032</t>
    <phoneticPr fontId="2"/>
  </si>
  <si>
    <t>東京都中央区八丁堀２－２９－１１</t>
    <rPh sb="0" eb="3">
      <t>トウキョウト</t>
    </rPh>
    <rPh sb="3" eb="6">
      <t>チュウオウク</t>
    </rPh>
    <rPh sb="6" eb="9">
      <t>ハッチョウボリ</t>
    </rPh>
    <phoneticPr fontId="2"/>
  </si>
  <si>
    <t>八重洲第５長岡ビル４階</t>
    <rPh sb="0" eb="3">
      <t>ヤエス</t>
    </rPh>
    <rPh sb="3" eb="4">
      <t>ダイ</t>
    </rPh>
    <rPh sb="5" eb="7">
      <t>ナガオカ</t>
    </rPh>
    <rPh sb="10" eb="11">
      <t>カイ</t>
    </rPh>
    <phoneticPr fontId="2"/>
  </si>
  <si>
    <t>一般社団法人サプライチェーン情報基盤研究会</t>
    <rPh sb="0" eb="2">
      <t>イッパン</t>
    </rPh>
    <rPh sb="2" eb="4">
      <t>シャダン</t>
    </rPh>
    <rPh sb="4" eb="6">
      <t>ホウジン</t>
    </rPh>
    <rPh sb="14" eb="16">
      <t>ジョウホウ</t>
    </rPh>
    <rPh sb="16" eb="18">
      <t>キバン</t>
    </rPh>
    <rPh sb="18" eb="21">
      <t>ケンキュウカイ</t>
    </rPh>
    <phoneticPr fontId="2"/>
  </si>
  <si>
    <t>御中</t>
    <rPh sb="0" eb="2">
      <t>オンチュウ</t>
    </rPh>
    <phoneticPr fontId="2"/>
  </si>
  <si>
    <t>ビジネスインフラ研究所</t>
    <rPh sb="8" eb="11">
      <t>ケンキュウショ</t>
    </rPh>
    <phoneticPr fontId="2"/>
  </si>
  <si>
    <t>下記の通りお見積り申し上げます。</t>
    <rPh sb="0" eb="2">
      <t>カキ</t>
    </rPh>
    <rPh sb="3" eb="4">
      <t>ツウ</t>
    </rPh>
    <rPh sb="6" eb="8">
      <t>ミツモ</t>
    </rPh>
    <rPh sb="9" eb="10">
      <t>モウ</t>
    </rPh>
    <rPh sb="11" eb="12">
      <t>ア</t>
    </rPh>
    <phoneticPr fontId="2"/>
  </si>
  <si>
    <t>　　　　　　　　　　　　　　　　所長　菅又　久直</t>
    <rPh sb="16" eb="18">
      <t>ショチョウ</t>
    </rPh>
    <rPh sb="19" eb="21">
      <t>スガマタ</t>
    </rPh>
    <rPh sb="22" eb="24">
      <t>ヒサナオ</t>
    </rPh>
    <phoneticPr fontId="2"/>
  </si>
  <si>
    <t>〒206-0031</t>
    <phoneticPr fontId="2"/>
  </si>
  <si>
    <t>合計金額</t>
    <rPh sb="0" eb="2">
      <t>ゴウケイ</t>
    </rPh>
    <rPh sb="2" eb="4">
      <t>キンガク</t>
    </rPh>
    <phoneticPr fontId="2"/>
  </si>
  <si>
    <t>東京都多摩市豊ヶ丘５－１－１０－４０２</t>
    <rPh sb="0" eb="3">
      <t>トウキョウト</t>
    </rPh>
    <rPh sb="3" eb="6">
      <t>タマシ</t>
    </rPh>
    <rPh sb="6" eb="9">
      <t>トヨガオカ</t>
    </rPh>
    <phoneticPr fontId="2"/>
  </si>
  <si>
    <t>電話：042-376-0602</t>
    <rPh sb="0" eb="2">
      <t>デンワ</t>
    </rPh>
    <phoneticPr fontId="2"/>
  </si>
  <si>
    <t>件名：</t>
    <rPh sb="0" eb="2">
      <t>ケンメイ</t>
    </rPh>
    <phoneticPr fontId="2"/>
  </si>
  <si>
    <t>2018年度SIPS作業委託</t>
    <rPh sb="4" eb="6">
      <t>ネンド</t>
    </rPh>
    <rPh sb="10" eb="12">
      <t>サギョウ</t>
    </rPh>
    <rPh sb="12" eb="14">
      <t>イタク</t>
    </rPh>
    <phoneticPr fontId="2"/>
  </si>
  <si>
    <t>内　容</t>
    <rPh sb="0" eb="1">
      <t>ウチ</t>
    </rPh>
    <rPh sb="2" eb="3">
      <t>カタチ</t>
    </rPh>
    <phoneticPr fontId="2"/>
  </si>
  <si>
    <t>数量×単位</t>
    <rPh sb="0" eb="1">
      <t>カズ</t>
    </rPh>
    <rPh sb="1" eb="2">
      <t>リョウ</t>
    </rPh>
    <rPh sb="3" eb="5">
      <t>タンイ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</si>
  <si>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</si>
  <si>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</si>
  <si>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適用</t>
    <rPh sb="0" eb="2">
      <t>テキヨウ</t>
    </rPh>
    <phoneticPr fontId="2"/>
  </si>
  <si>
    <t>　　　　　　　　　　　　　　　（20時間ｘ12ヶ月）</t>
    <rPh sb="18" eb="20">
      <t>ジカン</t>
    </rPh>
    <rPh sb="24" eb="25">
      <t>ゲツ</t>
    </rPh>
    <phoneticPr fontId="2"/>
  </si>
  <si>
    <t>時間</t>
    <rPh sb="0" eb="2">
      <t>ジカン</t>
    </rPh>
    <phoneticPr fontId="2"/>
  </si>
  <si>
    <t>委員会資料作成</t>
    <rPh sb="0" eb="2">
      <t>イイン</t>
    </rPh>
    <rPh sb="2" eb="3">
      <t>カイ</t>
    </rPh>
    <rPh sb="3" eb="5">
      <t>シリョウ</t>
    </rPh>
    <rPh sb="5" eb="7">
      <t>サクセイ</t>
    </rPh>
    <phoneticPr fontId="2"/>
  </si>
  <si>
    <t>レジストリ登録管理</t>
    <rPh sb="5" eb="7">
      <t>トウロク</t>
    </rPh>
    <rPh sb="7" eb="9">
      <t>カンリ</t>
    </rPh>
    <phoneticPr fontId="2"/>
  </si>
  <si>
    <t>　　　　　　　　　　　　　　　（5時間ｘ12ヶ月）</t>
    <rPh sb="17" eb="19">
      <t>ジカン</t>
    </rPh>
    <rPh sb="23" eb="24">
      <t>ゲツ</t>
    </rPh>
    <phoneticPr fontId="2"/>
  </si>
  <si>
    <t>国際会議報告</t>
    <rPh sb="0" eb="2">
      <t>コクサイ</t>
    </rPh>
    <rPh sb="2" eb="4">
      <t>カイギ</t>
    </rPh>
    <rPh sb="4" eb="6">
      <t>ホウコク</t>
    </rPh>
    <phoneticPr fontId="2"/>
  </si>
  <si>
    <t>小　 計</t>
    <rPh sb="0" eb="1">
      <t>ショウ</t>
    </rPh>
    <rPh sb="3" eb="4">
      <t>ケイ</t>
    </rPh>
    <phoneticPr fontId="2"/>
  </si>
  <si>
    <r>
      <t>消費税（</t>
    </r>
    <r>
      <rPr>
        <sz val="12"/>
        <rFont val="Times New Roman"/>
        <family val="1"/>
      </rPr>
      <t>8%</t>
    </r>
    <r>
      <rPr>
        <sz val="12"/>
        <rFont val="ＭＳ 明朝"/>
        <family val="1"/>
        <charset val="128"/>
      </rPr>
      <t>）</t>
    </r>
    <rPh sb="0" eb="3">
      <t>ショウヒゼイ</t>
    </rPh>
    <phoneticPr fontId="2"/>
  </si>
  <si>
    <t>合 　計</t>
    <rPh sb="0" eb="1">
      <t>ゴウ</t>
    </rPh>
    <rPh sb="3" eb="4">
      <t>ケイ</t>
    </rPh>
    <phoneticPr fontId="2"/>
  </si>
  <si>
    <t>上記見積の数量は年間の概算であり、毎月の作業実績数量に基づき請求します。</t>
    <rPh sb="0" eb="2">
      <t>ジョウキ</t>
    </rPh>
    <rPh sb="2" eb="4">
      <t>ミツモリ</t>
    </rPh>
    <rPh sb="5" eb="7">
      <t>スウリョウ</t>
    </rPh>
    <rPh sb="8" eb="10">
      <t>ネンカン</t>
    </rPh>
    <rPh sb="11" eb="13">
      <t>ガイサン</t>
    </rPh>
    <rPh sb="24" eb="26">
      <t>スウリョウ</t>
    </rPh>
    <phoneticPr fontId="2"/>
  </si>
  <si>
    <t>上記見積金額には、旅費・交通費は含まれていません。</t>
    <rPh sb="0" eb="2">
      <t>ジョウキ</t>
    </rPh>
    <rPh sb="2" eb="4">
      <t>ミツモリ</t>
    </rPh>
    <rPh sb="4" eb="6">
      <t>キンガク</t>
    </rPh>
    <rPh sb="9" eb="11">
      <t>リョヒ</t>
    </rPh>
    <rPh sb="12" eb="15">
      <t>コウツウヒ</t>
    </rPh>
    <rPh sb="16" eb="17">
      <t>フク</t>
    </rPh>
    <phoneticPr fontId="2"/>
  </si>
  <si>
    <t>2019年A版&amp;B版共通辞書日本語化</t>
    <rPh sb="4" eb="5">
      <t>ネン</t>
    </rPh>
    <rPh sb="6" eb="7">
      <t>ハン</t>
    </rPh>
    <rPh sb="9" eb="10">
      <t>ハン</t>
    </rPh>
    <rPh sb="10" eb="12">
      <t>キョウツウ</t>
    </rPh>
    <rPh sb="12" eb="14">
      <t>ジショ</t>
    </rPh>
    <rPh sb="14" eb="17">
      <t>ニホンゴ</t>
    </rPh>
    <rPh sb="17" eb="18">
      <t>カ</t>
    </rPh>
    <phoneticPr fontId="2"/>
  </si>
  <si>
    <t>バージョン更新編集</t>
    <rPh sb="5" eb="7">
      <t>コウシン</t>
    </rPh>
    <rPh sb="7" eb="9">
      <t>ヘンシュウ</t>
    </rPh>
    <phoneticPr fontId="2"/>
  </si>
  <si>
    <t>　　　　　　　　　　　　　　　（18B-&gt;19A）</t>
    <phoneticPr fontId="2"/>
  </si>
  <si>
    <t>　　　　　　　　　　　　　　　（19A-&gt;19B）</t>
    <phoneticPr fontId="2"/>
  </si>
  <si>
    <t>定義の日本語化</t>
    <rPh sb="0" eb="2">
      <t>テイギ</t>
    </rPh>
    <rPh sb="3" eb="7">
      <t>ニホンゴカ</t>
    </rPh>
    <phoneticPr fontId="2"/>
  </si>
  <si>
    <t>（19A-&gt;19B：80項目x0.2時間）</t>
    <rPh sb="12" eb="14">
      <t>コウモク</t>
    </rPh>
    <rPh sb="18" eb="20">
      <t>ジカン</t>
    </rPh>
    <phoneticPr fontId="2"/>
  </si>
  <si>
    <t>（18B-&gt;19A：38項目x0.2時間）</t>
    <rPh sb="12" eb="14">
      <t>コウモク</t>
    </rPh>
    <rPh sb="18" eb="20">
      <t>ジカン</t>
    </rPh>
    <phoneticPr fontId="2"/>
  </si>
  <si>
    <t>（5時間x5ドメイン）</t>
    <rPh sb="2" eb="4">
      <t>ジカン</t>
    </rPh>
    <phoneticPr fontId="2"/>
  </si>
  <si>
    <t>2019年度収支</t>
    <rPh sb="6" eb="8">
      <t>シュウシ</t>
    </rPh>
    <phoneticPr fontId="2"/>
  </si>
  <si>
    <t>　＋ウィングアーク</t>
    <phoneticPr fontId="2"/>
  </si>
  <si>
    <t>（10時間x4国際会議）</t>
    <rPh sb="3" eb="5">
      <t>ジカン</t>
    </rPh>
    <rPh sb="7" eb="9">
      <t>コクサイ</t>
    </rPh>
    <rPh sb="9" eb="11">
      <t>カイギ</t>
    </rPh>
    <phoneticPr fontId="2"/>
  </si>
  <si>
    <t>国際会議報告作成
4回</t>
    <rPh sb="0" eb="2">
      <t>コクサイ</t>
    </rPh>
    <rPh sb="2" eb="4">
      <t>カイギ</t>
    </rPh>
    <rPh sb="4" eb="6">
      <t>ホウコク</t>
    </rPh>
    <rPh sb="6" eb="8">
      <t>サクセイ</t>
    </rPh>
    <rPh sb="10" eb="11">
      <t>カイ</t>
    </rPh>
    <phoneticPr fontId="2"/>
  </si>
  <si>
    <t>説明会・企業訪問等</t>
    <rPh sb="0" eb="3">
      <t>セツメイカイ</t>
    </rPh>
    <rPh sb="8" eb="9">
      <t>トウ</t>
    </rPh>
    <phoneticPr fontId="2"/>
  </si>
  <si>
    <t>単位：K\</t>
    <phoneticPr fontId="2"/>
  </si>
  <si>
    <t>科　　目</t>
    <phoneticPr fontId="2"/>
  </si>
  <si>
    <t>適　　用</t>
    <phoneticPr fontId="2"/>
  </si>
  <si>
    <t>１）収入の部</t>
    <phoneticPr fontId="2"/>
  </si>
  <si>
    <t>　　　　　１．会費収入</t>
    <phoneticPr fontId="2"/>
  </si>
  <si>
    <t>　　　　　２．事業収入</t>
    <phoneticPr fontId="2"/>
  </si>
  <si>
    <t>　　　　　３．雑収入</t>
    <phoneticPr fontId="2"/>
  </si>
  <si>
    <t>預金利息</t>
    <phoneticPr fontId="2"/>
  </si>
  <si>
    <t>　　当期収入合計</t>
    <phoneticPr fontId="2"/>
  </si>
  <si>
    <t>　　前期繰越金</t>
    <phoneticPr fontId="2"/>
  </si>
  <si>
    <t>２）支出の部</t>
    <phoneticPr fontId="2"/>
  </si>
  <si>
    <t>　　　　　１．事務局経費</t>
    <phoneticPr fontId="2"/>
  </si>
  <si>
    <t>事務所、事務処理、消耗品</t>
    <phoneticPr fontId="2"/>
  </si>
  <si>
    <t>　　　　　２．事業経費</t>
    <phoneticPr fontId="2"/>
  </si>
  <si>
    <t>コンサルティング事業経費</t>
    <rPh sb="8" eb="10">
      <t>ジギョウ</t>
    </rPh>
    <rPh sb="10" eb="12">
      <t>ケイヒ</t>
    </rPh>
    <phoneticPr fontId="2"/>
  </si>
  <si>
    <t>　　　　　３．委員会経費</t>
    <phoneticPr fontId="2"/>
  </si>
  <si>
    <t>総会、理事会
TF会議</t>
    <rPh sb="9" eb="11">
      <t>カイギ</t>
    </rPh>
    <phoneticPr fontId="2"/>
  </si>
  <si>
    <t>　　　　　４．普及啓発経費</t>
    <phoneticPr fontId="2"/>
  </si>
  <si>
    <t>ラウンドテーブル
WEB/レジストリ</t>
    <phoneticPr fontId="2"/>
  </si>
  <si>
    <t>　　　　　５．調査研究費</t>
    <phoneticPr fontId="2"/>
  </si>
  <si>
    <t>AFACT(1回）
浜松フォーラム／SC32WG2
共通辞書日本語化</t>
    <rPh sb="10" eb="12">
      <t>ハママツ</t>
    </rPh>
    <rPh sb="26" eb="28">
      <t>キョウツウ</t>
    </rPh>
    <rPh sb="28" eb="30">
      <t>ジショ</t>
    </rPh>
    <rPh sb="30" eb="34">
      <t>ニホンゴカ</t>
    </rPh>
    <phoneticPr fontId="2"/>
  </si>
  <si>
    <t>　　当期支出合計</t>
    <phoneticPr fontId="2"/>
  </si>
  <si>
    <t>当期収支</t>
    <rPh sb="0" eb="2">
      <t>トウキ</t>
    </rPh>
    <rPh sb="2" eb="4">
      <t>シュウシ</t>
    </rPh>
    <phoneticPr fontId="2"/>
  </si>
  <si>
    <t>　　次期繰越金</t>
    <phoneticPr fontId="2"/>
  </si>
  <si>
    <t>２０１９年度　事業収支計画（案）</t>
    <rPh sb="7" eb="9">
      <t>ジギョウ</t>
    </rPh>
    <rPh sb="11" eb="13">
      <t>ケイカク</t>
    </rPh>
    <phoneticPr fontId="2"/>
  </si>
  <si>
    <t>2019年度</t>
    <phoneticPr fontId="2"/>
  </si>
  <si>
    <t>2018年度実績</t>
    <phoneticPr fontId="2"/>
  </si>
  <si>
    <t>2018年度予算</t>
    <phoneticPr fontId="2"/>
  </si>
  <si>
    <t>幹事：8、正会員：12</t>
    <rPh sb="0" eb="2">
      <t>カンジ</t>
    </rPh>
    <rPh sb="6" eb="7">
      <t>セイ</t>
    </rPh>
    <rPh sb="7" eb="9">
      <t>カイイン</t>
    </rPh>
    <phoneticPr fontId="2"/>
  </si>
  <si>
    <t>幹事会員（8口）
正会員（12口）</t>
    <phoneticPr fontId="2"/>
  </si>
  <si>
    <t>メッセージ設計他</t>
    <rPh sb="5" eb="7">
      <t>セッケイ</t>
    </rPh>
    <rPh sb="7" eb="8">
      <t>ホカ</t>
    </rPh>
    <phoneticPr fontId="2"/>
  </si>
  <si>
    <t>（10時間x18委員会）</t>
    <rPh sb="3" eb="5">
      <t>ジカン</t>
    </rPh>
    <rPh sb="10" eb="12">
      <t>イインカイ</t>
    </rPh>
    <phoneticPr fontId="2"/>
  </si>
  <si>
    <t>（10時間x15委員会）</t>
    <rPh sb="3" eb="5">
      <t>ジカン</t>
    </rPh>
    <rPh sb="10" eb="12">
      <t>イインカイ</t>
    </rPh>
    <phoneticPr fontId="2"/>
  </si>
  <si>
    <t>（5時間x4ドメイン）</t>
    <rPh sb="2" eb="4">
      <t>ジカン</t>
    </rPh>
    <phoneticPr fontId="2"/>
  </si>
  <si>
    <t>消費税（8%）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</si>
</sst>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42" formatCode="_ &quot;¥&quot;* #,##0_ ;_ &quot;¥&quot;* \-#,##0_ ;_ &quot;¥&quot;* &quot;-&quot;_ ;_ @_ "/>
    <numFmt numFmtId="176" formatCode="#,##0_);[Red]\(#,##0\)"/>
    <numFmt numFmtId="177" formatCode="[$-411]ggge&quot;年&quot;m&quot;月&quot;d&quot;日&quot;;@"/>
    <numFmt numFmtId="178" formatCode="&quot;¥&quot;#,##0_);[Red]\(&quot;¥&quot;#,##0\)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Times New Roman"/>
      <family val="1"/>
    </font>
    <font>
      <b/>
      <sz val="20"/>
      <name val="ＭＳ 明朝"/>
      <family val="1"/>
      <charset val="128"/>
    </font>
    <font>
      <b/>
      <u/>
      <sz val="20"/>
      <name val="ＭＳ 明朝"/>
      <family val="1"/>
      <charset val="128"/>
    </font>
    <font>
      <sz val="10"/>
      <name val="Times New Roman"/>
      <family val="1"/>
    </font>
    <font>
      <sz val="11"/>
      <name val="Arial"/>
      <family val="2"/>
    </font>
    <font>
      <sz val="11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4"/>
      <name val="Times New Roman"/>
      <family val="1"/>
    </font>
    <font>
      <sz val="20"/>
      <name val="Times New Roman"/>
      <family val="1"/>
    </font>
    <font>
      <sz val="18"/>
      <name val="Times New Roman"/>
      <family val="1"/>
    </font>
    <font>
      <b/>
      <sz val="11"/>
      <name val="Tahoma"/>
      <family val="2"/>
    </font>
    <font>
      <u/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Tahoma"/>
      <family val="2"/>
    </font>
    <font>
      <b/>
      <sz val="12"/>
      <name val="Verdana"/>
      <family val="2"/>
    </font>
    <font>
      <sz val="11"/>
      <color indexed="8"/>
      <name val="ＭＳ Ｐ明朝"/>
      <family val="1"/>
      <charset val="128"/>
    </font>
    <font>
      <sz val="11"/>
      <color indexed="8"/>
      <name val="Times New Roman"/>
      <family val="1"/>
    </font>
    <font>
      <sz val="10"/>
      <name val="MS UI Gothic"/>
      <family val="3"/>
      <charset val="128"/>
    </font>
    <font>
      <i/>
      <sz val="12"/>
      <color indexed="8"/>
      <name val="Times New Roman"/>
      <family val="1"/>
    </font>
    <font>
      <sz val="11"/>
      <color indexed="10"/>
      <name val="Times New Roman"/>
      <family val="1"/>
    </font>
    <font>
      <sz val="12"/>
      <name val="Times New Roman"/>
      <family val="1"/>
    </font>
    <font>
      <b/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/>
  </cellStyleXfs>
  <cellXfs count="18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" fontId="0" fillId="0" borderId="0" xfId="0" applyNumberForma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0" xfId="0" applyFo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3" fontId="0" fillId="0" borderId="5" xfId="0" applyNumberFormat="1" applyBorder="1">
      <alignment vertical="center"/>
    </xf>
    <xf numFmtId="0" fontId="0" fillId="0" borderId="1" xfId="0" applyBorder="1">
      <alignment vertical="center"/>
    </xf>
    <xf numFmtId="176" fontId="0" fillId="0" borderId="6" xfId="0" applyNumberFormat="1" applyBorder="1">
      <alignment vertical="center"/>
    </xf>
    <xf numFmtId="38" fontId="1" fillId="0" borderId="0" xfId="1" applyFont="1" applyAlignment="1">
      <alignment shrinkToFit="1"/>
    </xf>
    <xf numFmtId="3" fontId="0" fillId="0" borderId="1" xfId="0" applyNumberFormat="1" applyBorder="1">
      <alignment vertical="center"/>
    </xf>
    <xf numFmtId="3" fontId="0" fillId="0" borderId="6" xfId="0" applyNumberFormat="1" applyBorder="1">
      <alignment vertical="center"/>
    </xf>
    <xf numFmtId="176" fontId="0" fillId="0" borderId="0" xfId="0" applyNumberFormat="1">
      <alignment vertical="center"/>
    </xf>
    <xf numFmtId="38" fontId="0" fillId="0" borderId="0" xfId="0" applyNumberFormat="1">
      <alignment vertical="center"/>
    </xf>
    <xf numFmtId="3" fontId="0" fillId="0" borderId="7" xfId="0" applyNumberFormat="1" applyBorder="1">
      <alignment vertical="center"/>
    </xf>
    <xf numFmtId="0" fontId="0" fillId="0" borderId="5" xfId="0" applyBorder="1" applyAlignment="1">
      <alignment vertical="center" shrinkToFit="1"/>
    </xf>
    <xf numFmtId="0" fontId="5" fillId="0" borderId="0" xfId="2" applyFont="1"/>
    <xf numFmtId="0" fontId="5" fillId="0" borderId="0" xfId="2" applyFont="1" applyAlignment="1">
      <alignment horizontal="right"/>
    </xf>
    <xf numFmtId="0" fontId="6" fillId="0" borderId="8" xfId="2" applyFont="1" applyBorder="1" applyAlignment="1">
      <alignment horizontal="left"/>
    </xf>
    <xf numFmtId="0" fontId="5" fillId="0" borderId="8" xfId="2" applyFont="1" applyBorder="1" applyAlignment="1">
      <alignment horizontal="left"/>
    </xf>
    <xf numFmtId="0" fontId="5" fillId="0" borderId="8" xfId="2" applyFont="1" applyBorder="1"/>
    <xf numFmtId="0" fontId="7" fillId="0" borderId="8" xfId="2" applyFont="1" applyBorder="1" applyAlignment="1">
      <alignment horizontal="center"/>
    </xf>
    <xf numFmtId="177" fontId="8" fillId="0" borderId="8" xfId="2" applyNumberFormat="1" applyFont="1" applyBorder="1" applyAlignment="1">
      <alignment horizontal="right"/>
    </xf>
    <xf numFmtId="31" fontId="8" fillId="0" borderId="0" xfId="2" applyNumberFormat="1" applyFont="1" applyAlignment="1">
      <alignment horizontal="right"/>
    </xf>
    <xf numFmtId="0" fontId="11" fillId="0" borderId="0" xfId="2" applyFont="1" applyAlignment="1">
      <alignment horizontal="center"/>
    </xf>
    <xf numFmtId="42" fontId="15" fillId="0" borderId="0" xfId="2" applyNumberFormat="1" applyFont="1" applyAlignment="1">
      <alignment horizontal="center"/>
    </xf>
    <xf numFmtId="0" fontId="12" fillId="0" borderId="0" xfId="2" applyFont="1"/>
    <xf numFmtId="0" fontId="5" fillId="0" borderId="0" xfId="2" applyFont="1" applyAlignment="1">
      <alignment horizontal="left"/>
    </xf>
    <xf numFmtId="0" fontId="5" fillId="2" borderId="9" xfId="2" applyFont="1" applyFill="1" applyBorder="1"/>
    <xf numFmtId="0" fontId="12" fillId="2" borderId="6" xfId="2" applyFont="1" applyFill="1" applyBorder="1"/>
    <xf numFmtId="0" fontId="17" fillId="0" borderId="0" xfId="2" applyFont="1" applyAlignment="1">
      <alignment horizontal="left" indent="2"/>
    </xf>
    <xf numFmtId="0" fontId="1" fillId="0" borderId="0" xfId="2"/>
    <xf numFmtId="0" fontId="18" fillId="2" borderId="13" xfId="2" applyFont="1" applyFill="1" applyBorder="1"/>
    <xf numFmtId="0" fontId="19" fillId="0" borderId="0" xfId="2" applyFont="1" applyAlignment="1">
      <alignment horizontal="center"/>
    </xf>
    <xf numFmtId="0" fontId="20" fillId="0" borderId="0" xfId="2" applyFont="1"/>
    <xf numFmtId="0" fontId="21" fillId="0" borderId="0" xfId="2" applyFont="1"/>
    <xf numFmtId="0" fontId="12" fillId="0" borderId="4" xfId="2" applyFont="1" applyBorder="1" applyAlignment="1">
      <alignment horizontal="center"/>
    </xf>
    <xf numFmtId="0" fontId="24" fillId="0" borderId="0" xfId="2" applyFont="1"/>
    <xf numFmtId="0" fontId="25" fillId="0" borderId="0" xfId="2" applyFont="1" applyAlignment="1">
      <alignment horizontal="left"/>
    </xf>
    <xf numFmtId="0" fontId="5" fillId="0" borderId="15" xfId="2" applyFont="1" applyBorder="1"/>
    <xf numFmtId="0" fontId="19" fillId="0" borderId="18" xfId="2" applyFont="1" applyBorder="1" applyAlignment="1">
      <alignment horizontal="center"/>
    </xf>
    <xf numFmtId="0" fontId="19" fillId="0" borderId="19" xfId="2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19" fillId="0" borderId="1" xfId="2" applyFont="1" applyBorder="1"/>
    <xf numFmtId="0" fontId="5" fillId="0" borderId="3" xfId="2" applyFont="1" applyBorder="1" applyAlignment="1">
      <alignment horizontal="right"/>
    </xf>
    <xf numFmtId="0" fontId="5" fillId="0" borderId="5" xfId="2" applyFont="1" applyBorder="1" applyAlignment="1">
      <alignment horizontal="right"/>
    </xf>
    <xf numFmtId="3" fontId="5" fillId="0" borderId="5" xfId="2" applyNumberFormat="1" applyFont="1" applyBorder="1"/>
    <xf numFmtId="0" fontId="5" fillId="0" borderId="21" xfId="2" applyFont="1" applyBorder="1"/>
    <xf numFmtId="0" fontId="5" fillId="0" borderId="3" xfId="2" applyFont="1" applyBorder="1"/>
    <xf numFmtId="0" fontId="5" fillId="0" borderId="5" xfId="2" applyFont="1" applyBorder="1"/>
    <xf numFmtId="3" fontId="12" fillId="0" borderId="21" xfId="2" applyNumberFormat="1" applyFont="1" applyBorder="1" applyAlignment="1">
      <alignment shrinkToFit="1"/>
    </xf>
    <xf numFmtId="0" fontId="5" fillId="0" borderId="1" xfId="2" applyFont="1" applyBorder="1" applyAlignment="1">
      <alignment shrinkToFit="1"/>
    </xf>
    <xf numFmtId="0" fontId="12" fillId="0" borderId="2" xfId="2" applyFont="1" applyBorder="1" applyAlignment="1">
      <alignment shrinkToFit="1"/>
    </xf>
    <xf numFmtId="5" fontId="5" fillId="0" borderId="5" xfId="2" applyNumberFormat="1" applyFont="1" applyBorder="1" applyAlignment="1">
      <alignment shrinkToFit="1"/>
    </xf>
    <xf numFmtId="42" fontId="5" fillId="0" borderId="5" xfId="2" applyNumberFormat="1" applyFont="1" applyBorder="1"/>
    <xf numFmtId="0" fontId="5" fillId="0" borderId="1" xfId="2" applyFont="1" applyBorder="1"/>
    <xf numFmtId="0" fontId="12" fillId="0" borderId="3" xfId="2" applyFont="1" applyBorder="1"/>
    <xf numFmtId="5" fontId="5" fillId="0" borderId="5" xfId="2" applyNumberFormat="1" applyFont="1" applyBorder="1"/>
    <xf numFmtId="3" fontId="12" fillId="0" borderId="21" xfId="2" applyNumberFormat="1" applyFont="1" applyBorder="1"/>
    <xf numFmtId="0" fontId="12" fillId="0" borderId="21" xfId="2" applyFont="1" applyBorder="1" applyAlignment="1">
      <alignment shrinkToFit="1"/>
    </xf>
    <xf numFmtId="178" fontId="5" fillId="0" borderId="5" xfId="2" applyNumberFormat="1" applyFont="1" applyBorder="1" applyAlignment="1">
      <alignment shrinkToFit="1"/>
    </xf>
    <xf numFmtId="0" fontId="12" fillId="0" borderId="21" xfId="2" applyFont="1" applyBorder="1"/>
    <xf numFmtId="178" fontId="5" fillId="0" borderId="5" xfId="2" quotePrefix="1" applyNumberFormat="1" applyFont="1" applyBorder="1" applyAlignment="1">
      <alignment horizontal="right"/>
    </xf>
    <xf numFmtId="0" fontId="5" fillId="0" borderId="21" xfId="2" applyFont="1" applyBorder="1" applyAlignment="1">
      <alignment shrinkToFit="1"/>
    </xf>
    <xf numFmtId="5" fontId="26" fillId="0" borderId="5" xfId="2" applyNumberFormat="1" applyFont="1" applyBorder="1"/>
    <xf numFmtId="0" fontId="5" fillId="0" borderId="22" xfId="2" applyFont="1" applyBorder="1" applyAlignment="1">
      <alignment horizontal="center"/>
    </xf>
    <xf numFmtId="0" fontId="5" fillId="0" borderId="23" xfId="2" applyFont="1" applyBorder="1"/>
    <xf numFmtId="0" fontId="12" fillId="0" borderId="24" xfId="2" applyFont="1" applyBorder="1"/>
    <xf numFmtId="42" fontId="5" fillId="0" borderId="25" xfId="2" applyNumberFormat="1" applyFont="1" applyBorder="1"/>
    <xf numFmtId="3" fontId="5" fillId="0" borderId="25" xfId="2" applyNumberFormat="1" applyFont="1" applyBorder="1"/>
    <xf numFmtId="0" fontId="5" fillId="0" borderId="26" xfId="2" applyFont="1" applyBorder="1"/>
    <xf numFmtId="0" fontId="5" fillId="0" borderId="27" xfId="2" applyFont="1" applyBorder="1"/>
    <xf numFmtId="42" fontId="27" fillId="0" borderId="13" xfId="2" applyNumberFormat="1" applyFont="1" applyBorder="1"/>
    <xf numFmtId="0" fontId="5" fillId="0" borderId="31" xfId="2" applyFont="1" applyBorder="1" applyAlignment="1">
      <alignment horizontal="left"/>
    </xf>
    <xf numFmtId="0" fontId="5" fillId="0" borderId="20" xfId="2" applyFont="1" applyBorder="1"/>
    <xf numFmtId="42" fontId="27" fillId="0" borderId="1" xfId="2" applyNumberFormat="1" applyFont="1" applyBorder="1"/>
    <xf numFmtId="9" fontId="12" fillId="0" borderId="21" xfId="2" applyNumberFormat="1" applyFont="1" applyBorder="1" applyAlignment="1">
      <alignment horizontal="left"/>
    </xf>
    <xf numFmtId="0" fontId="5" fillId="0" borderId="32" xfId="2" applyFont="1" applyBorder="1"/>
    <xf numFmtId="42" fontId="27" fillId="0" borderId="33" xfId="2" applyNumberFormat="1" applyFont="1" applyBorder="1"/>
    <xf numFmtId="0" fontId="5" fillId="0" borderId="36" xfId="2" applyFont="1" applyBorder="1" applyAlignment="1">
      <alignment horizontal="left"/>
    </xf>
    <xf numFmtId="0" fontId="5" fillId="0" borderId="0" xfId="2" applyFont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6" xfId="0" applyBorder="1" applyAlignment="1">
      <alignment horizontal="center" vertical="center"/>
    </xf>
    <xf numFmtId="0" fontId="0" fillId="0" borderId="46" xfId="0" applyBorder="1">
      <alignment vertical="center"/>
    </xf>
    <xf numFmtId="3" fontId="0" fillId="0" borderId="46" xfId="0" applyNumberFormat="1" applyBorder="1">
      <alignment vertical="center"/>
    </xf>
    <xf numFmtId="0" fontId="0" fillId="0" borderId="46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5" fillId="0" borderId="3" xfId="2" applyFont="1" applyBorder="1" applyAlignment="1">
      <alignment horizontal="right"/>
    </xf>
    <xf numFmtId="0" fontId="5" fillId="0" borderId="0" xfId="2" applyFont="1" applyAlignment="1">
      <alignment horizontal="left"/>
    </xf>
    <xf numFmtId="0" fontId="28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3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" fillId="0" borderId="9" xfId="2" applyBorder="1" applyAlignment="1">
      <alignment horizontal="left"/>
    </xf>
    <xf numFmtId="0" fontId="9" fillId="0" borderId="10" xfId="2" applyFont="1" applyBorder="1" applyAlignment="1">
      <alignment horizontal="left"/>
    </xf>
    <xf numFmtId="0" fontId="9" fillId="0" borderId="11" xfId="2" applyFont="1" applyBorder="1" applyAlignment="1">
      <alignment horizontal="left"/>
    </xf>
    <xf numFmtId="0" fontId="1" fillId="0" borderId="6" xfId="2" applyBorder="1" applyAlignment="1">
      <alignment horizontal="left"/>
    </xf>
    <xf numFmtId="0" fontId="9" fillId="0" borderId="0" xfId="2" applyFont="1" applyAlignment="1">
      <alignment horizontal="left"/>
    </xf>
    <xf numFmtId="0" fontId="9" fillId="0" borderId="12" xfId="2" applyFont="1" applyBorder="1" applyAlignment="1">
      <alignment horizontal="left"/>
    </xf>
    <xf numFmtId="0" fontId="10" fillId="0" borderId="6" xfId="2" applyFont="1" applyBorder="1" applyAlignment="1">
      <alignment horizontal="left"/>
    </xf>
    <xf numFmtId="0" fontId="10" fillId="0" borderId="0" xfId="2" applyFont="1" applyAlignment="1">
      <alignment horizontal="left"/>
    </xf>
    <xf numFmtId="0" fontId="10" fillId="0" borderId="12" xfId="2" applyFont="1" applyBorder="1" applyAlignment="1">
      <alignment horizontal="left"/>
    </xf>
    <xf numFmtId="0" fontId="12" fillId="0" borderId="6" xfId="2" applyFont="1" applyBorder="1" applyAlignment="1">
      <alignment horizontal="left" shrinkToFit="1"/>
    </xf>
    <xf numFmtId="0" fontId="12" fillId="0" borderId="0" xfId="2" applyFont="1" applyAlignment="1">
      <alignment horizontal="left" shrinkToFit="1"/>
    </xf>
    <xf numFmtId="0" fontId="12" fillId="0" borderId="12" xfId="2" applyFont="1" applyBorder="1" applyAlignment="1">
      <alignment horizontal="left" shrinkToFit="1"/>
    </xf>
    <xf numFmtId="0" fontId="12" fillId="0" borderId="13" xfId="2" applyFont="1" applyBorder="1" applyAlignment="1">
      <alignment horizontal="right"/>
    </xf>
    <xf numFmtId="0" fontId="5" fillId="0" borderId="4" xfId="2" applyFont="1" applyBorder="1" applyAlignment="1">
      <alignment horizontal="right"/>
    </xf>
    <xf numFmtId="0" fontId="5" fillId="0" borderId="14" xfId="2" applyFont="1" applyBorder="1" applyAlignment="1">
      <alignment horizontal="right"/>
    </xf>
    <xf numFmtId="0" fontId="12" fillId="0" borderId="9" xfId="2" applyFont="1" applyBorder="1" applyAlignment="1">
      <alignment horizontal="left" shrinkToFit="1"/>
    </xf>
    <xf numFmtId="0" fontId="12" fillId="0" borderId="10" xfId="2" applyFont="1" applyBorder="1" applyAlignment="1">
      <alignment horizontal="left" shrinkToFit="1"/>
    </xf>
    <xf numFmtId="0" fontId="12" fillId="0" borderId="11" xfId="2" applyFont="1" applyBorder="1" applyAlignment="1">
      <alignment horizontal="left" shrinkToFit="1"/>
    </xf>
    <xf numFmtId="0" fontId="12" fillId="0" borderId="6" xfId="2" applyFont="1" applyBorder="1" applyAlignment="1">
      <alignment horizontal="left"/>
    </xf>
    <xf numFmtId="0" fontId="5" fillId="0" borderId="0" xfId="2" applyFont="1" applyAlignment="1">
      <alignment horizontal="left"/>
    </xf>
    <xf numFmtId="0" fontId="5" fillId="0" borderId="12" xfId="2" applyFont="1" applyBorder="1" applyAlignment="1">
      <alignment horizontal="left"/>
    </xf>
    <xf numFmtId="42" fontId="16" fillId="0" borderId="9" xfId="2" applyNumberFormat="1" applyFont="1" applyBorder="1" applyAlignment="1">
      <alignment horizontal="center" vertical="center"/>
    </xf>
    <xf numFmtId="42" fontId="16" fillId="0" borderId="11" xfId="2" applyNumberFormat="1" applyFont="1" applyBorder="1" applyAlignment="1">
      <alignment horizontal="center" vertical="center"/>
    </xf>
    <xf numFmtId="42" fontId="16" fillId="0" borderId="6" xfId="2" applyNumberFormat="1" applyFont="1" applyBorder="1" applyAlignment="1">
      <alignment horizontal="center" vertical="center"/>
    </xf>
    <xf numFmtId="42" fontId="16" fillId="0" borderId="12" xfId="2" applyNumberFormat="1" applyFont="1" applyBorder="1" applyAlignment="1">
      <alignment horizontal="center" vertical="center"/>
    </xf>
    <xf numFmtId="42" fontId="16" fillId="0" borderId="13" xfId="2" applyNumberFormat="1" applyFont="1" applyBorder="1" applyAlignment="1">
      <alignment horizontal="center" vertical="center"/>
    </xf>
    <xf numFmtId="42" fontId="16" fillId="0" borderId="14" xfId="2" applyNumberFormat="1" applyFont="1" applyBorder="1" applyAlignment="1">
      <alignment horizontal="center" vertical="center"/>
    </xf>
    <xf numFmtId="0" fontId="1" fillId="0" borderId="6" xfId="2" applyBorder="1" applyAlignment="1">
      <alignment horizontal="center"/>
    </xf>
    <xf numFmtId="0" fontId="9" fillId="0" borderId="0" xfId="2" applyFont="1" applyAlignment="1">
      <alignment horizontal="center"/>
    </xf>
    <xf numFmtId="0" fontId="9" fillId="0" borderId="12" xfId="2" applyFont="1" applyBorder="1" applyAlignment="1">
      <alignment horizontal="center"/>
    </xf>
    <xf numFmtId="0" fontId="12" fillId="0" borderId="1" xfId="2" applyFont="1" applyBorder="1" applyAlignment="1">
      <alignment horizontal="left" shrinkToFit="1"/>
    </xf>
    <xf numFmtId="0" fontId="5" fillId="0" borderId="3" xfId="2" applyFont="1" applyBorder="1" applyAlignment="1">
      <alignment horizontal="left" shrinkToFit="1"/>
    </xf>
    <xf numFmtId="0" fontId="10" fillId="0" borderId="13" xfId="2" applyFont="1" applyBorder="1" applyAlignment="1">
      <alignment horizontal="left"/>
    </xf>
    <xf numFmtId="0" fontId="10" fillId="0" borderId="4" xfId="2" applyFont="1" applyBorder="1" applyAlignment="1">
      <alignment horizontal="left"/>
    </xf>
    <xf numFmtId="0" fontId="10" fillId="0" borderId="14" xfId="2" applyFont="1" applyBorder="1" applyAlignment="1">
      <alignment horizontal="left"/>
    </xf>
    <xf numFmtId="56" fontId="22" fillId="0" borderId="4" xfId="2" applyNumberFormat="1" applyFont="1" applyBorder="1" applyAlignment="1">
      <alignment horizontal="left" wrapText="1"/>
    </xf>
    <xf numFmtId="56" fontId="23" fillId="0" borderId="4" xfId="2" applyNumberFormat="1" applyFont="1" applyBorder="1" applyAlignment="1">
      <alignment horizontal="left" wrapText="1"/>
    </xf>
    <xf numFmtId="0" fontId="19" fillId="0" borderId="16" xfId="2" applyFont="1" applyBorder="1" applyAlignment="1">
      <alignment horizontal="center"/>
    </xf>
    <xf numFmtId="0" fontId="19" fillId="0" borderId="17" xfId="2" applyFont="1" applyBorder="1" applyAlignment="1">
      <alignment horizontal="center"/>
    </xf>
    <xf numFmtId="0" fontId="19" fillId="0" borderId="1" xfId="2" applyFont="1" applyBorder="1" applyAlignment="1">
      <alignment horizontal="left"/>
    </xf>
    <xf numFmtId="0" fontId="19" fillId="0" borderId="3" xfId="2" applyFont="1" applyBorder="1" applyAlignment="1">
      <alignment horizontal="left"/>
    </xf>
    <xf numFmtId="0" fontId="12" fillId="0" borderId="3" xfId="2" applyFont="1" applyBorder="1" applyAlignment="1">
      <alignment horizontal="left" shrinkToFit="1"/>
    </xf>
    <xf numFmtId="0" fontId="12" fillId="0" borderId="1" xfId="2" applyFont="1" applyBorder="1" applyAlignment="1">
      <alignment horizontal="right"/>
    </xf>
    <xf numFmtId="0" fontId="5" fillId="0" borderId="3" xfId="2" applyFont="1" applyBorder="1" applyAlignment="1">
      <alignment horizontal="right"/>
    </xf>
    <xf numFmtId="0" fontId="12" fillId="0" borderId="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11" fillId="2" borderId="28" xfId="2" applyFont="1" applyFill="1" applyBorder="1" applyAlignment="1">
      <alignment horizontal="center"/>
    </xf>
    <xf numFmtId="0" fontId="11" fillId="2" borderId="29" xfId="2" applyFont="1" applyFill="1" applyBorder="1" applyAlignment="1">
      <alignment horizontal="center"/>
    </xf>
    <xf numFmtId="0" fontId="11" fillId="2" borderId="30" xfId="2" applyFont="1" applyFill="1" applyBorder="1" applyAlignment="1">
      <alignment horizontal="center"/>
    </xf>
    <xf numFmtId="0" fontId="12" fillId="0" borderId="3" xfId="2" applyFont="1" applyBorder="1" applyAlignment="1">
      <alignment horizontal="left"/>
    </xf>
    <xf numFmtId="0" fontId="12" fillId="0" borderId="23" xfId="2" applyFont="1" applyBorder="1" applyAlignment="1">
      <alignment horizontal="left"/>
    </xf>
    <xf numFmtId="0" fontId="5" fillId="0" borderId="24" xfId="2" applyFont="1" applyBorder="1" applyAlignment="1">
      <alignment horizontal="left"/>
    </xf>
    <xf numFmtId="0" fontId="5" fillId="0" borderId="13" xfId="2" applyFont="1" applyBorder="1" applyAlignment="1">
      <alignment horizontal="center"/>
    </xf>
    <xf numFmtId="0" fontId="5" fillId="0" borderId="14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11" fillId="2" borderId="1" xfId="2" applyFont="1" applyFill="1" applyBorder="1" applyAlignment="1">
      <alignment horizontal="center"/>
    </xf>
    <xf numFmtId="0" fontId="11" fillId="2" borderId="2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/>
    </xf>
    <xf numFmtId="0" fontId="5" fillId="0" borderId="33" xfId="2" applyFont="1" applyBorder="1" applyAlignment="1">
      <alignment horizontal="center"/>
    </xf>
    <xf numFmtId="0" fontId="5" fillId="0" borderId="34" xfId="2" applyFont="1" applyBorder="1" applyAlignment="1">
      <alignment horizontal="center"/>
    </xf>
    <xf numFmtId="0" fontId="11" fillId="3" borderId="33" xfId="2" applyFont="1" applyFill="1" applyBorder="1" applyAlignment="1">
      <alignment horizontal="center"/>
    </xf>
    <xf numFmtId="0" fontId="11" fillId="3" borderId="35" xfId="2" applyFont="1" applyFill="1" applyBorder="1" applyAlignment="1">
      <alignment horizontal="center"/>
    </xf>
    <xf numFmtId="0" fontId="11" fillId="3" borderId="34" xfId="2" applyFont="1" applyFill="1" applyBorder="1" applyAlignment="1">
      <alignment horizontal="center"/>
    </xf>
    <xf numFmtId="0" fontId="12" fillId="0" borderId="37" xfId="2" applyFont="1" applyBorder="1" applyAlignment="1">
      <alignment horizontal="center" vertical="center" textRotation="255"/>
    </xf>
    <xf numFmtId="0" fontId="12" fillId="0" borderId="41" xfId="2" applyFont="1" applyBorder="1" applyAlignment="1">
      <alignment horizontal="center" vertical="center" textRotation="255"/>
    </xf>
    <xf numFmtId="0" fontId="12" fillId="0" borderId="43" xfId="2" applyFont="1" applyBorder="1" applyAlignment="1">
      <alignment horizontal="center" vertical="center" textRotation="255"/>
    </xf>
    <xf numFmtId="0" fontId="12" fillId="0" borderId="38" xfId="2" applyFont="1" applyBorder="1" applyAlignment="1">
      <alignment horizontal="left" shrinkToFit="1"/>
    </xf>
    <xf numFmtId="0" fontId="5" fillId="0" borderId="39" xfId="2" applyFont="1" applyBorder="1" applyAlignment="1">
      <alignment horizontal="left" shrinkToFit="1"/>
    </xf>
    <xf numFmtId="0" fontId="5" fillId="0" borderId="40" xfId="2" applyFont="1" applyBorder="1" applyAlignment="1">
      <alignment horizontal="left" shrinkToFit="1"/>
    </xf>
    <xf numFmtId="0" fontId="12" fillId="0" borderId="6" xfId="2" applyFont="1" applyBorder="1" applyAlignment="1">
      <alignment horizontal="left" vertical="top" wrapText="1"/>
    </xf>
    <xf numFmtId="0" fontId="12" fillId="0" borderId="0" xfId="2" applyFont="1" applyAlignment="1">
      <alignment horizontal="left" vertical="top" wrapText="1"/>
    </xf>
    <xf numFmtId="0" fontId="12" fillId="0" borderId="42" xfId="2" applyFont="1" applyBorder="1" applyAlignment="1">
      <alignment horizontal="left" vertical="top" wrapText="1"/>
    </xf>
    <xf numFmtId="0" fontId="5" fillId="0" borderId="0" xfId="2" applyFont="1" applyAlignment="1">
      <alignment horizontal="left" vertical="top" wrapText="1"/>
    </xf>
    <xf numFmtId="0" fontId="5" fillId="0" borderId="42" xfId="2" applyFont="1" applyBorder="1" applyAlignment="1">
      <alignment horizontal="left" vertical="top" wrapText="1"/>
    </xf>
    <xf numFmtId="0" fontId="12" fillId="0" borderId="44" xfId="2" applyFont="1" applyBorder="1" applyAlignment="1">
      <alignment horizontal="left"/>
    </xf>
    <xf numFmtId="0" fontId="5" fillId="0" borderId="44" xfId="2" applyFont="1" applyBorder="1" applyAlignment="1">
      <alignment horizontal="left"/>
    </xf>
    <xf numFmtId="0" fontId="5" fillId="0" borderId="45" xfId="2" applyFont="1" applyBorder="1" applyAlignment="1">
      <alignment horizontal="left"/>
    </xf>
    <xf numFmtId="0" fontId="12" fillId="0" borderId="3" xfId="2" applyFont="1" applyBorder="1" applyAlignment="1">
      <alignment horizontal="right"/>
    </xf>
  </cellXfs>
  <cellStyles count="3">
    <cellStyle name="桁区切り 2" xfId="1" xr:uid="{9EAED8CF-9847-400A-AF0E-3D7D311C51BD}"/>
    <cellStyle name="標準" xfId="0" builtinId="0"/>
    <cellStyle name="標準 2" xfId="2" xr:uid="{FC0EFCB6-93D5-4358-B8C3-7F7E0AF998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BFD67-E31E-4113-B3F7-3D9A04198640}">
  <sheetPr>
    <pageSetUpPr fitToPage="1"/>
  </sheetPr>
  <dimension ref="A1:F18"/>
  <sheetViews>
    <sheetView zoomScaleNormal="100" workbookViewId="0">
      <selection activeCell="E10" sqref="E10"/>
    </sheetView>
  </sheetViews>
  <sheetFormatPr defaultRowHeight="13" x14ac:dyDescent="0.2"/>
  <cols>
    <col min="1" max="1" width="23.36328125" customWidth="1"/>
    <col min="2" max="2" width="13.6328125" customWidth="1"/>
    <col min="3" max="3" width="25.36328125" customWidth="1"/>
    <col min="4" max="4" width="1.453125" customWidth="1"/>
    <col min="5" max="5" width="14.08984375" customWidth="1"/>
    <col min="6" max="6" width="13.90625" customWidth="1"/>
  </cols>
  <sheetData>
    <row r="1" spans="1:6" ht="32.25" customHeight="1" x14ac:dyDescent="0.2">
      <c r="A1" s="98" t="s">
        <v>141</v>
      </c>
      <c r="B1" s="98"/>
      <c r="C1" s="98"/>
      <c r="D1" s="98"/>
      <c r="E1" s="98"/>
    </row>
    <row r="2" spans="1:6" x14ac:dyDescent="0.2">
      <c r="E2" s="90"/>
      <c r="F2" s="90" t="s">
        <v>117</v>
      </c>
    </row>
    <row r="3" spans="1:6" ht="25" customHeight="1" x14ac:dyDescent="0.2">
      <c r="A3" s="89" t="s">
        <v>118</v>
      </c>
      <c r="B3" s="89" t="s">
        <v>142</v>
      </c>
      <c r="C3" s="89" t="s">
        <v>119</v>
      </c>
      <c r="D3" s="91"/>
      <c r="E3" s="89" t="s">
        <v>143</v>
      </c>
      <c r="F3" s="89" t="s">
        <v>144</v>
      </c>
    </row>
    <row r="4" spans="1:6" ht="25" customHeight="1" x14ac:dyDescent="0.2">
      <c r="A4" s="92" t="s">
        <v>120</v>
      </c>
      <c r="B4" s="92"/>
      <c r="C4" s="92"/>
      <c r="D4" s="92"/>
      <c r="E4" s="92"/>
      <c r="F4" s="92"/>
    </row>
    <row r="5" spans="1:6" ht="32.25" customHeight="1" x14ac:dyDescent="0.2">
      <c r="A5" s="92" t="s">
        <v>121</v>
      </c>
      <c r="B5" s="93">
        <v>4520</v>
      </c>
      <c r="C5" s="94" t="s">
        <v>146</v>
      </c>
      <c r="D5" s="92"/>
      <c r="E5" s="93">
        <v>7410</v>
      </c>
      <c r="F5" s="93">
        <v>7850</v>
      </c>
    </row>
    <row r="6" spans="1:6" ht="25" customHeight="1" x14ac:dyDescent="0.2">
      <c r="A6" s="92" t="s">
        <v>122</v>
      </c>
      <c r="B6" s="93">
        <v>2500</v>
      </c>
      <c r="C6" s="94" t="s">
        <v>14</v>
      </c>
      <c r="D6" s="92"/>
      <c r="E6" s="93">
        <v>1074</v>
      </c>
      <c r="F6" s="93">
        <v>1000</v>
      </c>
    </row>
    <row r="7" spans="1:6" ht="25" customHeight="1" x14ac:dyDescent="0.2">
      <c r="A7" s="92" t="s">
        <v>123</v>
      </c>
      <c r="B7" s="93">
        <v>0</v>
      </c>
      <c r="C7" s="92" t="s">
        <v>124</v>
      </c>
      <c r="D7" s="92"/>
      <c r="E7" s="93">
        <v>0</v>
      </c>
      <c r="F7" s="93">
        <v>0</v>
      </c>
    </row>
    <row r="8" spans="1:6" ht="25" customHeight="1" x14ac:dyDescent="0.2">
      <c r="A8" s="12" t="s">
        <v>125</v>
      </c>
      <c r="B8" s="14">
        <f>SUM(B5:B7)</f>
        <v>7020</v>
      </c>
      <c r="C8" s="12"/>
      <c r="D8" s="92"/>
      <c r="E8" s="14">
        <f>SUM(E5:E7)</f>
        <v>8484</v>
      </c>
      <c r="F8" s="14">
        <f>SUM(F5:F7)</f>
        <v>8850</v>
      </c>
    </row>
    <row r="9" spans="1:6" ht="25" customHeight="1" x14ac:dyDescent="0.2">
      <c r="A9" s="12" t="s">
        <v>126</v>
      </c>
      <c r="B9" s="14">
        <v>2244</v>
      </c>
      <c r="C9" s="12"/>
      <c r="D9" s="92"/>
      <c r="E9" s="14">
        <v>1685</v>
      </c>
      <c r="F9" s="14">
        <v>1685</v>
      </c>
    </row>
    <row r="10" spans="1:6" ht="25" customHeight="1" x14ac:dyDescent="0.2">
      <c r="A10" s="92" t="s">
        <v>127</v>
      </c>
      <c r="B10" s="93"/>
      <c r="C10" s="92"/>
      <c r="D10" s="92"/>
      <c r="E10" s="93"/>
      <c r="F10" s="93"/>
    </row>
    <row r="11" spans="1:6" ht="36.75" customHeight="1" x14ac:dyDescent="0.2">
      <c r="A11" s="92" t="s">
        <v>128</v>
      </c>
      <c r="B11" s="93">
        <v>4452</v>
      </c>
      <c r="C11" s="92" t="s">
        <v>129</v>
      </c>
      <c r="D11" s="92"/>
      <c r="E11" s="93">
        <v>5366</v>
      </c>
      <c r="F11" s="93">
        <v>5471</v>
      </c>
    </row>
    <row r="12" spans="1:6" ht="31.5" customHeight="1" x14ac:dyDescent="0.2">
      <c r="A12" s="92" t="s">
        <v>130</v>
      </c>
      <c r="B12" s="93">
        <v>550</v>
      </c>
      <c r="C12" s="94" t="s">
        <v>131</v>
      </c>
      <c r="D12" s="92"/>
      <c r="E12" s="93">
        <v>534</v>
      </c>
      <c r="F12" s="93">
        <v>324</v>
      </c>
    </row>
    <row r="13" spans="1:6" ht="43.5" customHeight="1" x14ac:dyDescent="0.2">
      <c r="A13" s="92" t="s">
        <v>132</v>
      </c>
      <c r="B13" s="93">
        <v>879</v>
      </c>
      <c r="C13" s="94" t="s">
        <v>133</v>
      </c>
      <c r="D13" s="92"/>
      <c r="E13" s="93">
        <v>941</v>
      </c>
      <c r="F13" s="93">
        <v>1048</v>
      </c>
    </row>
    <row r="14" spans="1:6" ht="41.25" customHeight="1" x14ac:dyDescent="0.2">
      <c r="A14" s="92" t="s">
        <v>134</v>
      </c>
      <c r="B14" s="93">
        <v>391</v>
      </c>
      <c r="C14" s="94" t="s">
        <v>135</v>
      </c>
      <c r="D14" s="92"/>
      <c r="E14" s="93">
        <v>425</v>
      </c>
      <c r="F14" s="93">
        <v>585</v>
      </c>
    </row>
    <row r="15" spans="1:6" ht="44.5" customHeight="1" x14ac:dyDescent="0.2">
      <c r="A15" s="92" t="s">
        <v>136</v>
      </c>
      <c r="B15" s="93">
        <v>747</v>
      </c>
      <c r="C15" s="94" t="s">
        <v>137</v>
      </c>
      <c r="D15" s="92"/>
      <c r="E15" s="93">
        <v>659</v>
      </c>
      <c r="F15" s="93">
        <v>1093</v>
      </c>
    </row>
    <row r="16" spans="1:6" ht="25" customHeight="1" x14ac:dyDescent="0.2">
      <c r="A16" s="89" t="s">
        <v>138</v>
      </c>
      <c r="B16" s="14">
        <f>SUM(B11:B15)</f>
        <v>7019</v>
      </c>
      <c r="C16" s="12"/>
      <c r="D16" s="92"/>
      <c r="E16" s="14">
        <f>SUM(E11:E15)</f>
        <v>7925</v>
      </c>
      <c r="F16" s="14">
        <f>SUM(F11:F15)</f>
        <v>8521</v>
      </c>
    </row>
    <row r="17" spans="1:6" ht="25" customHeight="1" x14ac:dyDescent="0.2">
      <c r="A17" s="89" t="s">
        <v>139</v>
      </c>
      <c r="B17" s="14">
        <f>B8-B16</f>
        <v>1</v>
      </c>
      <c r="C17" s="12"/>
      <c r="D17" s="92"/>
      <c r="E17" s="14">
        <f t="shared" ref="E17:F17" si="0">E8-E16</f>
        <v>559</v>
      </c>
      <c r="F17" s="14">
        <f t="shared" si="0"/>
        <v>329</v>
      </c>
    </row>
    <row r="18" spans="1:6" ht="25" customHeight="1" x14ac:dyDescent="0.2">
      <c r="A18" s="89" t="s">
        <v>140</v>
      </c>
      <c r="B18" s="14">
        <f>B8+B9-B16</f>
        <v>2245</v>
      </c>
      <c r="C18" s="12"/>
      <c r="D18" s="92"/>
      <c r="E18" s="14">
        <f>E8+E9-E16</f>
        <v>2244</v>
      </c>
      <c r="F18" s="14">
        <f>F8+F9-F16</f>
        <v>2014</v>
      </c>
    </row>
  </sheetData>
  <mergeCells count="1">
    <mergeCell ref="A1:E1"/>
  </mergeCells>
  <phoneticPr fontId="2"/>
  <pageMargins left="0.7" right="0.7" top="0.75" bottom="0.75" header="0.3" footer="0.3"/>
  <pageSetup paperSize="9" scale="97" fitToHeight="0" orientation="portrait" horizontalDpi="300" verticalDpi="300" r:id="rId1"/>
  <headerFooter>
    <oddHeader>&amp;L理事2019-1-09&amp;C2019年度収支予算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FEA93-DFB5-4E98-960A-7BCF41827C11}">
  <sheetPr>
    <pageSetUpPr fitToPage="1"/>
  </sheetPr>
  <dimension ref="A1:F18"/>
  <sheetViews>
    <sheetView tabSelected="1" view="pageLayout" zoomScaleNormal="100" workbookViewId="0">
      <selection activeCell="C5" sqref="C5"/>
    </sheetView>
  </sheetViews>
  <sheetFormatPr defaultRowHeight="13" x14ac:dyDescent="0.2"/>
  <cols>
    <col min="1" max="1" width="23.36328125" customWidth="1"/>
    <col min="2" max="2" width="13.6328125" customWidth="1"/>
    <col min="3" max="3" width="25.36328125" customWidth="1"/>
    <col min="4" max="4" width="1.453125" customWidth="1"/>
    <col min="5" max="5" width="14.08984375" customWidth="1"/>
    <col min="6" max="6" width="13.90625" customWidth="1"/>
  </cols>
  <sheetData>
    <row r="1" spans="1:6" ht="32.25" customHeight="1" x14ac:dyDescent="0.2">
      <c r="A1" s="98" t="s">
        <v>141</v>
      </c>
      <c r="B1" s="98"/>
      <c r="C1" s="98"/>
      <c r="D1" s="98"/>
      <c r="E1" s="98"/>
    </row>
    <row r="2" spans="1:6" x14ac:dyDescent="0.2">
      <c r="E2" s="90"/>
      <c r="F2" s="90" t="s">
        <v>117</v>
      </c>
    </row>
    <row r="3" spans="1:6" ht="25" customHeight="1" x14ac:dyDescent="0.2">
      <c r="A3" s="95" t="s">
        <v>118</v>
      </c>
      <c r="B3" s="95" t="s">
        <v>142</v>
      </c>
      <c r="C3" s="95" t="s">
        <v>119</v>
      </c>
      <c r="D3" s="91"/>
      <c r="E3" s="95" t="s">
        <v>143</v>
      </c>
      <c r="F3" s="95" t="s">
        <v>144</v>
      </c>
    </row>
    <row r="4" spans="1:6" ht="25" customHeight="1" x14ac:dyDescent="0.2">
      <c r="A4" s="92" t="s">
        <v>120</v>
      </c>
      <c r="B4" s="92"/>
      <c r="C4" s="92"/>
      <c r="D4" s="92"/>
      <c r="E4" s="92"/>
      <c r="F4" s="92"/>
    </row>
    <row r="5" spans="1:6" ht="32.25" customHeight="1" x14ac:dyDescent="0.2">
      <c r="A5" s="92" t="s">
        <v>121</v>
      </c>
      <c r="B5" s="93">
        <v>4520</v>
      </c>
      <c r="C5" s="94" t="s">
        <v>146</v>
      </c>
      <c r="D5" s="92"/>
      <c r="E5" s="93">
        <v>7410</v>
      </c>
      <c r="F5" s="93">
        <v>7850</v>
      </c>
    </row>
    <row r="6" spans="1:6" ht="25" customHeight="1" x14ac:dyDescent="0.2">
      <c r="A6" s="92" t="s">
        <v>122</v>
      </c>
      <c r="B6" s="93">
        <v>1000</v>
      </c>
      <c r="C6" s="94" t="s">
        <v>14</v>
      </c>
      <c r="D6" s="92"/>
      <c r="E6" s="93">
        <v>1074</v>
      </c>
      <c r="F6" s="93">
        <v>1000</v>
      </c>
    </row>
    <row r="7" spans="1:6" ht="25" customHeight="1" x14ac:dyDescent="0.2">
      <c r="A7" s="92" t="s">
        <v>123</v>
      </c>
      <c r="B7" s="93">
        <v>0</v>
      </c>
      <c r="C7" s="92" t="s">
        <v>124</v>
      </c>
      <c r="D7" s="92"/>
      <c r="E7" s="93">
        <v>0</v>
      </c>
      <c r="F7" s="93">
        <v>0</v>
      </c>
    </row>
    <row r="8" spans="1:6" ht="25" customHeight="1" x14ac:dyDescent="0.2">
      <c r="A8" s="12" t="s">
        <v>125</v>
      </c>
      <c r="B8" s="14">
        <f>SUM(B5:B7)</f>
        <v>5520</v>
      </c>
      <c r="C8" s="12"/>
      <c r="D8" s="92"/>
      <c r="E8" s="14">
        <f>SUM(E5:E7)</f>
        <v>8484</v>
      </c>
      <c r="F8" s="14">
        <f>SUM(F5:F7)</f>
        <v>8850</v>
      </c>
    </row>
    <row r="9" spans="1:6" ht="25" customHeight="1" x14ac:dyDescent="0.2">
      <c r="A9" s="12" t="s">
        <v>126</v>
      </c>
      <c r="B9" s="14">
        <v>2244</v>
      </c>
      <c r="C9" s="12"/>
      <c r="D9" s="92"/>
      <c r="E9" s="14">
        <v>1685</v>
      </c>
      <c r="F9" s="14">
        <v>1685</v>
      </c>
    </row>
    <row r="10" spans="1:6" ht="25" customHeight="1" x14ac:dyDescent="0.2">
      <c r="A10" s="92" t="s">
        <v>127</v>
      </c>
      <c r="B10" s="93"/>
      <c r="C10" s="92"/>
      <c r="D10" s="92"/>
      <c r="E10" s="93"/>
      <c r="F10" s="93"/>
    </row>
    <row r="11" spans="1:6" ht="36.75" customHeight="1" x14ac:dyDescent="0.2">
      <c r="A11" s="92" t="s">
        <v>128</v>
      </c>
      <c r="B11" s="93">
        <v>4379</v>
      </c>
      <c r="C11" s="92" t="s">
        <v>129</v>
      </c>
      <c r="D11" s="92"/>
      <c r="E11" s="93">
        <v>5366</v>
      </c>
      <c r="F11" s="93">
        <v>5471</v>
      </c>
    </row>
    <row r="12" spans="1:6" ht="31.5" customHeight="1" x14ac:dyDescent="0.2">
      <c r="A12" s="92" t="s">
        <v>130</v>
      </c>
      <c r="B12" s="93">
        <v>330</v>
      </c>
      <c r="C12" s="94" t="s">
        <v>131</v>
      </c>
      <c r="D12" s="92"/>
      <c r="E12" s="93">
        <v>534</v>
      </c>
      <c r="F12" s="93">
        <v>324</v>
      </c>
    </row>
    <row r="13" spans="1:6" ht="43.5" customHeight="1" x14ac:dyDescent="0.2">
      <c r="A13" s="92" t="s">
        <v>132</v>
      </c>
      <c r="B13" s="93">
        <v>720</v>
      </c>
      <c r="C13" s="94" t="s">
        <v>133</v>
      </c>
      <c r="D13" s="92"/>
      <c r="E13" s="93">
        <v>941</v>
      </c>
      <c r="F13" s="93">
        <v>1048</v>
      </c>
    </row>
    <row r="14" spans="1:6" ht="41.25" customHeight="1" x14ac:dyDescent="0.2">
      <c r="A14" s="92" t="s">
        <v>134</v>
      </c>
      <c r="B14" s="93">
        <v>375</v>
      </c>
      <c r="C14" s="94" t="s">
        <v>135</v>
      </c>
      <c r="D14" s="92"/>
      <c r="E14" s="93">
        <v>425</v>
      </c>
      <c r="F14" s="93">
        <v>585</v>
      </c>
    </row>
    <row r="15" spans="1:6" ht="44.5" customHeight="1" x14ac:dyDescent="0.2">
      <c r="A15" s="92" t="s">
        <v>136</v>
      </c>
      <c r="B15" s="93">
        <v>747</v>
      </c>
      <c r="C15" s="94" t="s">
        <v>137</v>
      </c>
      <c r="D15" s="92"/>
      <c r="E15" s="93">
        <v>659</v>
      </c>
      <c r="F15" s="93">
        <v>1093</v>
      </c>
    </row>
    <row r="16" spans="1:6" ht="25" customHeight="1" x14ac:dyDescent="0.2">
      <c r="A16" s="95" t="s">
        <v>138</v>
      </c>
      <c r="B16" s="14">
        <f>SUM(B11:B15)</f>
        <v>6551</v>
      </c>
      <c r="C16" s="12"/>
      <c r="D16" s="92"/>
      <c r="E16" s="14">
        <f>SUM(E11:E15)</f>
        <v>7925</v>
      </c>
      <c r="F16" s="14">
        <f>SUM(F11:F15)</f>
        <v>8521</v>
      </c>
    </row>
    <row r="17" spans="1:6" ht="25" customHeight="1" x14ac:dyDescent="0.2">
      <c r="A17" s="95" t="s">
        <v>139</v>
      </c>
      <c r="B17" s="14">
        <f>B8-B16</f>
        <v>-1031</v>
      </c>
      <c r="C17" s="12"/>
      <c r="D17" s="92"/>
      <c r="E17" s="14">
        <f t="shared" ref="E17:F17" si="0">E8-E16</f>
        <v>559</v>
      </c>
      <c r="F17" s="14">
        <f t="shared" si="0"/>
        <v>329</v>
      </c>
    </row>
    <row r="18" spans="1:6" ht="25" customHeight="1" x14ac:dyDescent="0.2">
      <c r="A18" s="95" t="s">
        <v>140</v>
      </c>
      <c r="B18" s="14">
        <f>B8+B9-B16</f>
        <v>1213</v>
      </c>
      <c r="C18" s="12"/>
      <c r="D18" s="92"/>
      <c r="E18" s="14">
        <f>E8+E9-E16</f>
        <v>2244</v>
      </c>
      <c r="F18" s="14">
        <f>F8+F9-F16</f>
        <v>2014</v>
      </c>
    </row>
  </sheetData>
  <mergeCells count="1">
    <mergeCell ref="A1:E1"/>
  </mergeCells>
  <phoneticPr fontId="2"/>
  <pageMargins left="0.7" right="0.7" top="0.75" bottom="0.75" header="0.3" footer="0.3"/>
  <pageSetup paperSize="9" scale="97" fitToHeight="0" orientation="portrait" horizontalDpi="300" verticalDpi="300" r:id="rId1"/>
  <headerFooter>
    <oddHeader>&amp;L総会2019-1-09 (1)&amp;C2019年度収支予算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21740-C296-489D-AA6E-8B60AA7FDCA3}">
  <sheetPr>
    <pageSetUpPr fitToPage="1"/>
  </sheetPr>
  <dimension ref="A1:K51"/>
  <sheetViews>
    <sheetView topLeftCell="B37" zoomScaleNormal="100" workbookViewId="0">
      <selection activeCell="F26" sqref="F26"/>
    </sheetView>
  </sheetViews>
  <sheetFormatPr defaultRowHeight="13" x14ac:dyDescent="0.2"/>
  <cols>
    <col min="1" max="1" width="12" customWidth="1"/>
    <col min="2" max="2" width="14.36328125" customWidth="1"/>
    <col min="3" max="3" width="11.453125" style="1" customWidth="1"/>
    <col min="4" max="4" width="11.6328125" style="2" customWidth="1"/>
    <col min="5" max="5" width="11.453125" style="2" customWidth="1"/>
    <col min="6" max="6" width="19.36328125" customWidth="1"/>
    <col min="7" max="7" width="11.6328125" customWidth="1"/>
    <col min="8" max="8" width="13.90625" customWidth="1"/>
    <col min="9" max="9" width="2.453125" customWidth="1"/>
    <col min="10" max="10" width="25.54296875" customWidth="1"/>
    <col min="11" max="11" width="22.26953125" customWidth="1"/>
  </cols>
  <sheetData>
    <row r="1" spans="1:11" ht="18.75" customHeight="1" x14ac:dyDescent="0.2"/>
    <row r="2" spans="1:11" ht="36" customHeight="1" x14ac:dyDescent="0.2">
      <c r="A2" s="100" t="s">
        <v>0</v>
      </c>
      <c r="B2" s="101"/>
      <c r="C2" s="101"/>
      <c r="D2" s="101"/>
      <c r="E2" s="101"/>
      <c r="F2" s="101"/>
      <c r="G2" s="102"/>
    </row>
    <row r="3" spans="1:11" ht="12" customHeight="1" x14ac:dyDescent="0.2">
      <c r="A3" s="3"/>
      <c r="B3" s="3"/>
      <c r="C3" s="3"/>
      <c r="D3" s="3"/>
      <c r="E3" s="3"/>
      <c r="F3" s="4"/>
      <c r="G3" s="5" t="s">
        <v>1</v>
      </c>
      <c r="H3" s="6"/>
    </row>
    <row r="4" spans="1:11" ht="13.5" customHeight="1" x14ac:dyDescent="0.2">
      <c r="A4" s="99" t="s">
        <v>2</v>
      </c>
      <c r="B4" s="99"/>
      <c r="C4" s="99" t="s">
        <v>3</v>
      </c>
      <c r="D4" s="99" t="s">
        <v>4</v>
      </c>
      <c r="E4" s="99"/>
      <c r="F4" s="99"/>
      <c r="G4" s="99"/>
      <c r="H4" s="8"/>
    </row>
    <row r="5" spans="1:11" ht="29.25" customHeight="1" x14ac:dyDescent="0.2">
      <c r="A5" s="99"/>
      <c r="B5" s="99"/>
      <c r="C5" s="99"/>
      <c r="D5" s="7" t="s">
        <v>5</v>
      </c>
      <c r="E5" s="7" t="s">
        <v>6</v>
      </c>
      <c r="F5" s="99" t="s">
        <v>7</v>
      </c>
      <c r="G5" s="99"/>
      <c r="H5" s="8" t="s">
        <v>8</v>
      </c>
      <c r="J5" t="s">
        <v>9</v>
      </c>
    </row>
    <row r="6" spans="1:11" ht="11.25" customHeight="1" x14ac:dyDescent="0.2">
      <c r="A6" s="9"/>
      <c r="B6" s="10"/>
      <c r="C6" s="10"/>
      <c r="D6" s="10"/>
      <c r="E6" s="10"/>
      <c r="F6" s="10"/>
      <c r="G6" s="10"/>
      <c r="H6" s="11"/>
    </row>
    <row r="7" spans="1:11" ht="18" customHeight="1" x14ac:dyDescent="0.2">
      <c r="A7" s="12" t="s">
        <v>10</v>
      </c>
      <c r="B7" s="12"/>
      <c r="C7" s="13"/>
      <c r="D7" s="14">
        <f>SUM(E8:E12)</f>
        <v>9264715</v>
      </c>
      <c r="E7" s="14"/>
      <c r="F7" s="12"/>
      <c r="G7" s="15"/>
      <c r="H7" s="16">
        <f>SUM(H8:H12)</f>
        <v>10169257</v>
      </c>
    </row>
    <row r="8" spans="1:11" x14ac:dyDescent="0.2">
      <c r="A8" s="12"/>
      <c r="B8" s="12" t="s">
        <v>11</v>
      </c>
      <c r="C8" s="13"/>
      <c r="D8" s="14"/>
      <c r="E8" s="14">
        <f>7*490000+12*50000+490000</f>
        <v>4520000</v>
      </c>
      <c r="F8" s="12" t="s">
        <v>145</v>
      </c>
      <c r="G8" s="15"/>
      <c r="H8" s="16">
        <v>7410000</v>
      </c>
      <c r="J8" s="1" t="s">
        <v>113</v>
      </c>
    </row>
    <row r="9" spans="1:11" x14ac:dyDescent="0.2">
      <c r="A9" s="12"/>
      <c r="B9" s="12" t="s">
        <v>12</v>
      </c>
      <c r="C9" s="13"/>
      <c r="D9" s="14"/>
      <c r="E9" s="14">
        <v>0</v>
      </c>
      <c r="F9" s="12"/>
      <c r="G9" s="15"/>
      <c r="H9" s="16">
        <v>0</v>
      </c>
    </row>
    <row r="10" spans="1:11" x14ac:dyDescent="0.2">
      <c r="A10" s="12"/>
      <c r="B10" s="12" t="s">
        <v>13</v>
      </c>
      <c r="C10" s="13"/>
      <c r="D10" s="14"/>
      <c r="E10" s="14">
        <v>2500000</v>
      </c>
      <c r="F10" s="13" t="s">
        <v>14</v>
      </c>
      <c r="G10" s="15"/>
      <c r="H10" s="16">
        <v>1073952</v>
      </c>
      <c r="J10" t="s">
        <v>15</v>
      </c>
    </row>
    <row r="11" spans="1:11" x14ac:dyDescent="0.2">
      <c r="A11" s="12"/>
      <c r="B11" s="12" t="s">
        <v>16</v>
      </c>
      <c r="C11" s="13"/>
      <c r="D11" s="14"/>
      <c r="E11" s="14">
        <v>50</v>
      </c>
      <c r="F11" s="12" t="s">
        <v>17</v>
      </c>
      <c r="G11" s="15"/>
      <c r="H11" s="16">
        <v>47</v>
      </c>
    </row>
    <row r="12" spans="1:11" x14ac:dyDescent="0.2">
      <c r="A12" s="12"/>
      <c r="B12" s="12" t="s">
        <v>18</v>
      </c>
      <c r="C12" s="13"/>
      <c r="D12" s="14"/>
      <c r="E12" s="14">
        <v>2244665</v>
      </c>
      <c r="F12" s="12"/>
      <c r="G12" s="15"/>
      <c r="H12" s="16">
        <v>1685258</v>
      </c>
    </row>
    <row r="13" spans="1:11" x14ac:dyDescent="0.2">
      <c r="A13" s="12"/>
      <c r="B13" s="12"/>
      <c r="C13" s="13"/>
      <c r="D13" s="14"/>
      <c r="E13" s="14"/>
      <c r="F13" s="12"/>
      <c r="G13" s="15"/>
      <c r="H13" s="16"/>
    </row>
    <row r="14" spans="1:11" ht="18.75" customHeight="1" x14ac:dyDescent="0.2">
      <c r="A14" s="12" t="s">
        <v>19</v>
      </c>
      <c r="B14" s="12"/>
      <c r="C14" s="13"/>
      <c r="D14" s="14">
        <f>SUM(E15:E48)</f>
        <v>7018950</v>
      </c>
      <c r="E14" s="14"/>
      <c r="F14" s="12"/>
      <c r="G14" s="15"/>
      <c r="H14" s="16">
        <f>H15+H29+H32+H35+H43</f>
        <v>7924592</v>
      </c>
    </row>
    <row r="15" spans="1:11" x14ac:dyDescent="0.2">
      <c r="A15" s="12"/>
      <c r="B15" s="12" t="s">
        <v>20</v>
      </c>
      <c r="C15" s="13"/>
      <c r="D15" s="14"/>
      <c r="E15" s="14">
        <f>SUM(G16:G28)</f>
        <v>4452200</v>
      </c>
      <c r="F15" s="12"/>
      <c r="G15" s="15"/>
      <c r="H15" s="16">
        <f>SUM(H16:H28)</f>
        <v>5366048</v>
      </c>
      <c r="K15" s="17"/>
    </row>
    <row r="16" spans="1:11" ht="15" customHeight="1" x14ac:dyDescent="0.2">
      <c r="A16" s="12"/>
      <c r="B16" s="12"/>
      <c r="C16" s="13" t="s">
        <v>21</v>
      </c>
      <c r="D16" s="14"/>
      <c r="E16" s="14"/>
      <c r="F16" s="13" t="s">
        <v>22</v>
      </c>
      <c r="G16" s="14">
        <f>(24000+9000)*12</f>
        <v>396000</v>
      </c>
      <c r="H16" s="16">
        <v>424805</v>
      </c>
      <c r="K16" s="17"/>
    </row>
    <row r="17" spans="1:11" x14ac:dyDescent="0.2">
      <c r="A17" s="12"/>
      <c r="B17" s="12"/>
      <c r="C17" s="13" t="s">
        <v>23</v>
      </c>
      <c r="D17" s="14"/>
      <c r="E17" s="14"/>
      <c r="F17" s="13" t="s">
        <v>24</v>
      </c>
      <c r="G17" s="14">
        <v>920000</v>
      </c>
      <c r="H17" s="16">
        <v>920000</v>
      </c>
      <c r="J17" t="s">
        <v>23</v>
      </c>
      <c r="K17" s="17"/>
    </row>
    <row r="18" spans="1:11" x14ac:dyDescent="0.2">
      <c r="A18" s="12"/>
      <c r="B18" s="12"/>
      <c r="C18" s="13"/>
      <c r="D18" s="14"/>
      <c r="E18" s="14"/>
      <c r="F18" s="13" t="s">
        <v>25</v>
      </c>
      <c r="G18" s="18">
        <v>1555200</v>
      </c>
      <c r="H18" s="19">
        <v>2592000</v>
      </c>
      <c r="J18" t="s">
        <v>23</v>
      </c>
      <c r="K18" s="17"/>
    </row>
    <row r="19" spans="1:11" x14ac:dyDescent="0.2">
      <c r="A19" s="12"/>
      <c r="B19" s="12"/>
      <c r="C19" s="13"/>
      <c r="D19" s="14"/>
      <c r="E19" s="14"/>
      <c r="F19" s="13" t="s">
        <v>26</v>
      </c>
      <c r="G19" s="14">
        <f>720000*1.09</f>
        <v>784800</v>
      </c>
      <c r="H19" s="16">
        <v>777600</v>
      </c>
      <c r="J19" t="s">
        <v>23</v>
      </c>
      <c r="K19" s="17"/>
    </row>
    <row r="20" spans="1:11" x14ac:dyDescent="0.2">
      <c r="A20" s="12"/>
      <c r="B20" s="12"/>
      <c r="C20" s="13"/>
      <c r="D20" s="14"/>
      <c r="E20" s="14"/>
      <c r="F20" s="13" t="s">
        <v>27</v>
      </c>
      <c r="G20" s="14">
        <f>200000*1.08</f>
        <v>216000</v>
      </c>
      <c r="H20" s="16">
        <v>216000</v>
      </c>
      <c r="J20" t="s">
        <v>23</v>
      </c>
      <c r="K20" s="17"/>
    </row>
    <row r="21" spans="1:11" x14ac:dyDescent="0.2">
      <c r="A21" s="12"/>
      <c r="B21" s="12"/>
      <c r="C21" s="13" t="s">
        <v>28</v>
      </c>
      <c r="D21" s="14"/>
      <c r="E21" s="14"/>
      <c r="F21" s="13" t="s">
        <v>29</v>
      </c>
      <c r="G21" s="14">
        <v>95800</v>
      </c>
      <c r="H21" s="16">
        <v>64100</v>
      </c>
      <c r="J21" s="20"/>
      <c r="K21" s="21"/>
    </row>
    <row r="22" spans="1:11" x14ac:dyDescent="0.2">
      <c r="A22" s="12"/>
      <c r="B22" s="12"/>
      <c r="C22" s="13"/>
      <c r="D22" s="14"/>
      <c r="E22" s="14"/>
      <c r="F22" s="13" t="s">
        <v>30</v>
      </c>
      <c r="G22" s="14">
        <v>2000</v>
      </c>
      <c r="H22" s="16">
        <v>1400</v>
      </c>
    </row>
    <row r="23" spans="1:11" x14ac:dyDescent="0.2">
      <c r="A23" s="12"/>
      <c r="B23" s="12"/>
      <c r="C23" s="13"/>
      <c r="D23" s="14"/>
      <c r="E23" s="14"/>
      <c r="F23" s="13" t="s">
        <v>31</v>
      </c>
      <c r="G23" s="18">
        <v>42400</v>
      </c>
      <c r="H23" s="19">
        <v>0</v>
      </c>
    </row>
    <row r="24" spans="1:11" ht="16.5" customHeight="1" x14ac:dyDescent="0.2">
      <c r="A24" s="12"/>
      <c r="B24" s="12"/>
      <c r="C24" s="13" t="s">
        <v>32</v>
      </c>
      <c r="D24" s="14"/>
      <c r="E24" s="14"/>
      <c r="F24" s="13" t="s">
        <v>33</v>
      </c>
      <c r="G24" s="14">
        <v>5000</v>
      </c>
      <c r="H24" s="16">
        <v>5574</v>
      </c>
    </row>
    <row r="25" spans="1:11" ht="30" customHeight="1" x14ac:dyDescent="0.2">
      <c r="A25" s="12"/>
      <c r="B25" s="12"/>
      <c r="C25" s="13" t="s">
        <v>34</v>
      </c>
      <c r="D25" s="14"/>
      <c r="E25" s="14"/>
      <c r="F25" s="13" t="s">
        <v>35</v>
      </c>
      <c r="G25" s="14">
        <v>10000</v>
      </c>
      <c r="H25" s="16">
        <v>12641</v>
      </c>
    </row>
    <row r="26" spans="1:11" ht="27" customHeight="1" x14ac:dyDescent="0.2">
      <c r="A26" s="12"/>
      <c r="B26" s="12"/>
      <c r="C26" s="13" t="s">
        <v>36</v>
      </c>
      <c r="D26" s="14"/>
      <c r="E26" s="14"/>
      <c r="F26" s="13" t="s">
        <v>37</v>
      </c>
      <c r="G26" s="14">
        <v>72000</v>
      </c>
      <c r="H26" s="16">
        <v>71928</v>
      </c>
    </row>
    <row r="27" spans="1:11" ht="27" customHeight="1" x14ac:dyDescent="0.2">
      <c r="A27" s="12"/>
      <c r="B27" s="12"/>
      <c r="C27" s="13" t="s">
        <v>38</v>
      </c>
      <c r="D27" s="14"/>
      <c r="E27" s="14"/>
      <c r="F27" s="13" t="s">
        <v>39</v>
      </c>
      <c r="G27" s="18">
        <v>280000</v>
      </c>
      <c r="H27" s="16">
        <v>280000</v>
      </c>
    </row>
    <row r="28" spans="1:11" ht="27" customHeight="1" x14ac:dyDescent="0.2">
      <c r="A28" s="12"/>
      <c r="B28" s="12"/>
      <c r="C28" s="13" t="s">
        <v>40</v>
      </c>
      <c r="D28" s="14"/>
      <c r="E28" s="14"/>
      <c r="F28" s="13" t="s">
        <v>41</v>
      </c>
      <c r="G28" s="18">
        <v>73000</v>
      </c>
      <c r="H28" s="16">
        <v>0</v>
      </c>
    </row>
    <row r="29" spans="1:11" ht="14.25" customHeight="1" x14ac:dyDescent="0.2">
      <c r="A29" s="12"/>
      <c r="B29" s="12" t="s">
        <v>42</v>
      </c>
      <c r="C29" s="13"/>
      <c r="D29" s="14"/>
      <c r="E29" s="14">
        <f>SUM(G30:G31)</f>
        <v>550000</v>
      </c>
      <c r="F29" s="13"/>
      <c r="G29" s="18"/>
      <c r="H29" s="16">
        <f>SUM(H30:H31)</f>
        <v>533952</v>
      </c>
    </row>
    <row r="30" spans="1:11" ht="27" customHeight="1" x14ac:dyDescent="0.2">
      <c r="A30" s="12"/>
      <c r="B30" s="12"/>
      <c r="C30" s="13" t="s">
        <v>21</v>
      </c>
      <c r="D30" s="14"/>
      <c r="E30" s="14"/>
      <c r="F30" s="13" t="s">
        <v>43</v>
      </c>
      <c r="G30" s="18">
        <v>0</v>
      </c>
      <c r="H30" s="16">
        <v>0</v>
      </c>
    </row>
    <row r="31" spans="1:11" ht="27" customHeight="1" x14ac:dyDescent="0.2">
      <c r="A31" s="12"/>
      <c r="B31" s="12"/>
      <c r="C31" s="13" t="s">
        <v>23</v>
      </c>
      <c r="D31" s="14"/>
      <c r="E31" s="14"/>
      <c r="F31" s="13" t="s">
        <v>14</v>
      </c>
      <c r="G31" s="18">
        <f>2500000*0.2*1.1</f>
        <v>550000</v>
      </c>
      <c r="H31" s="16">
        <v>533952</v>
      </c>
    </row>
    <row r="32" spans="1:11" x14ac:dyDescent="0.2">
      <c r="A32" s="12"/>
      <c r="B32" s="12" t="s">
        <v>44</v>
      </c>
      <c r="C32" s="13"/>
      <c r="D32" s="14"/>
      <c r="E32" s="14">
        <f>SUM(G33:G34)</f>
        <v>878600</v>
      </c>
      <c r="F32" s="12"/>
      <c r="G32" s="15"/>
      <c r="H32" s="16">
        <f>SUM(H33:H34)</f>
        <v>941004</v>
      </c>
    </row>
    <row r="33" spans="1:10" ht="26" x14ac:dyDescent="0.2">
      <c r="A33" s="12"/>
      <c r="B33" s="12"/>
      <c r="C33" s="13" t="s">
        <v>45</v>
      </c>
      <c r="D33" s="14"/>
      <c r="E33" s="14"/>
      <c r="F33" s="13" t="s">
        <v>46</v>
      </c>
      <c r="G33" s="14">
        <v>290000</v>
      </c>
      <c r="H33" s="16">
        <v>325404</v>
      </c>
    </row>
    <row r="34" spans="1:10" x14ac:dyDescent="0.2">
      <c r="A34" s="12"/>
      <c r="B34" s="12"/>
      <c r="C34" s="13" t="s">
        <v>47</v>
      </c>
      <c r="D34" s="14"/>
      <c r="E34" s="14"/>
      <c r="F34" s="13" t="s">
        <v>48</v>
      </c>
      <c r="G34" s="22">
        <f>30000*(4+4+5+4+1)*1.09</f>
        <v>588600</v>
      </c>
      <c r="H34" s="16">
        <v>615600</v>
      </c>
      <c r="J34" t="s">
        <v>23</v>
      </c>
    </row>
    <row r="35" spans="1:10" x14ac:dyDescent="0.2">
      <c r="A35" s="12"/>
      <c r="B35" s="12" t="s">
        <v>49</v>
      </c>
      <c r="C35" s="13"/>
      <c r="D35" s="14"/>
      <c r="E35" s="14">
        <f>SUM(G36:G42)</f>
        <v>390950</v>
      </c>
      <c r="F35" s="12"/>
      <c r="G35" s="15"/>
      <c r="H35" s="16">
        <f>SUM(H36:H42)</f>
        <v>424575</v>
      </c>
    </row>
    <row r="36" spans="1:10" x14ac:dyDescent="0.2">
      <c r="A36" s="12"/>
      <c r="B36" s="12"/>
      <c r="C36" s="13" t="s">
        <v>50</v>
      </c>
      <c r="D36" s="14"/>
      <c r="E36" s="14"/>
      <c r="F36" s="13" t="s">
        <v>51</v>
      </c>
      <c r="G36" s="14">
        <v>75000</v>
      </c>
      <c r="H36" s="16">
        <v>74736</v>
      </c>
    </row>
    <row r="37" spans="1:10" ht="26" x14ac:dyDescent="0.2">
      <c r="A37" s="12"/>
      <c r="B37" s="12"/>
      <c r="C37" s="13" t="s">
        <v>52</v>
      </c>
      <c r="D37" s="14"/>
      <c r="E37" s="14"/>
      <c r="F37" s="13" t="s">
        <v>53</v>
      </c>
      <c r="G37" s="14">
        <f>30000*1.1</f>
        <v>33000</v>
      </c>
      <c r="H37" s="16">
        <v>55031</v>
      </c>
    </row>
    <row r="38" spans="1:10" ht="26" x14ac:dyDescent="0.2">
      <c r="A38" s="12"/>
      <c r="B38" s="12"/>
      <c r="C38" s="13" t="s">
        <v>54</v>
      </c>
      <c r="D38" s="14"/>
      <c r="E38" s="14"/>
      <c r="F38" s="13" t="s">
        <v>55</v>
      </c>
      <c r="G38" s="14">
        <v>0</v>
      </c>
      <c r="H38" s="16">
        <v>0</v>
      </c>
    </row>
    <row r="39" spans="1:10" x14ac:dyDescent="0.2">
      <c r="A39" s="12"/>
      <c r="B39" s="12"/>
      <c r="C39" s="13" t="s">
        <v>56</v>
      </c>
      <c r="D39" s="14"/>
      <c r="E39" s="14"/>
      <c r="F39" s="13" t="s">
        <v>57</v>
      </c>
      <c r="G39" s="14">
        <f>255000*1.09</f>
        <v>277950</v>
      </c>
      <c r="H39" s="16">
        <v>291600</v>
      </c>
      <c r="J39" t="s">
        <v>23</v>
      </c>
    </row>
    <row r="40" spans="1:10" x14ac:dyDescent="0.2">
      <c r="A40" s="12"/>
      <c r="B40" s="12"/>
      <c r="C40" s="13" t="s">
        <v>58</v>
      </c>
      <c r="D40" s="14"/>
      <c r="E40" s="14"/>
      <c r="F40" s="13" t="s">
        <v>59</v>
      </c>
      <c r="G40" s="14">
        <v>0</v>
      </c>
      <c r="H40" s="16">
        <v>0</v>
      </c>
    </row>
    <row r="41" spans="1:10" x14ac:dyDescent="0.2">
      <c r="A41" s="12"/>
      <c r="B41" s="12"/>
      <c r="C41" s="13" t="s">
        <v>60</v>
      </c>
      <c r="D41" s="14"/>
      <c r="E41" s="14"/>
      <c r="F41" s="13" t="s">
        <v>61</v>
      </c>
      <c r="G41" s="14">
        <v>5000</v>
      </c>
      <c r="H41" s="16">
        <v>3208</v>
      </c>
    </row>
    <row r="42" spans="1:10" x14ac:dyDescent="0.2">
      <c r="A42" s="12"/>
      <c r="B42" s="12"/>
      <c r="C42" s="13" t="s">
        <v>62</v>
      </c>
      <c r="D42" s="14"/>
      <c r="E42" s="14"/>
      <c r="F42" s="23" t="s">
        <v>116</v>
      </c>
      <c r="G42" s="14">
        <v>0</v>
      </c>
      <c r="H42" s="16">
        <v>0</v>
      </c>
    </row>
    <row r="43" spans="1:10" x14ac:dyDescent="0.2">
      <c r="A43" s="12"/>
      <c r="B43" s="12" t="s">
        <v>63</v>
      </c>
      <c r="C43" s="13"/>
      <c r="D43" s="14"/>
      <c r="E43" s="14">
        <f>SUM(G44:G48)</f>
        <v>747200</v>
      </c>
      <c r="F43" s="12"/>
      <c r="G43" s="12"/>
      <c r="H43" s="20">
        <f>SUM(H44:H48)</f>
        <v>659013</v>
      </c>
    </row>
    <row r="44" spans="1:10" x14ac:dyDescent="0.2">
      <c r="A44" s="12"/>
      <c r="B44" s="12"/>
      <c r="C44" s="13" t="s">
        <v>62</v>
      </c>
      <c r="D44" s="14"/>
      <c r="E44" s="14"/>
      <c r="F44" s="13" t="s">
        <v>64</v>
      </c>
      <c r="G44" s="14">
        <v>50000</v>
      </c>
      <c r="H44" s="16">
        <v>105826</v>
      </c>
    </row>
    <row r="45" spans="1:10" x14ac:dyDescent="0.2">
      <c r="A45" s="12"/>
      <c r="B45" s="12"/>
      <c r="C45" s="13" t="s">
        <v>65</v>
      </c>
      <c r="D45" s="14"/>
      <c r="E45" s="14"/>
      <c r="F45" s="13" t="s">
        <v>66</v>
      </c>
      <c r="G45" s="14">
        <v>435000</v>
      </c>
      <c r="H45" s="16">
        <v>268532</v>
      </c>
    </row>
    <row r="46" spans="1:10" ht="26" x14ac:dyDescent="0.2">
      <c r="A46" s="12"/>
      <c r="B46" s="12"/>
      <c r="C46" s="13" t="s">
        <v>67</v>
      </c>
      <c r="D46" s="14"/>
      <c r="E46" s="14"/>
      <c r="F46" s="13" t="s">
        <v>115</v>
      </c>
      <c r="G46" s="14">
        <f>120000*1.09</f>
        <v>130800.00000000001</v>
      </c>
      <c r="H46" s="16">
        <v>129600</v>
      </c>
      <c r="J46" t="s">
        <v>23</v>
      </c>
    </row>
    <row r="47" spans="1:10" ht="26" x14ac:dyDescent="0.2">
      <c r="A47" s="12"/>
      <c r="B47" s="12"/>
      <c r="C47" s="13" t="s">
        <v>68</v>
      </c>
      <c r="D47" s="14"/>
      <c r="E47" s="14"/>
      <c r="F47" s="13" t="s">
        <v>69</v>
      </c>
      <c r="G47" s="14">
        <v>126400</v>
      </c>
      <c r="H47" s="16">
        <v>152280</v>
      </c>
      <c r="J47" t="s">
        <v>23</v>
      </c>
    </row>
    <row r="48" spans="1:10" x14ac:dyDescent="0.2">
      <c r="A48" s="12"/>
      <c r="B48" s="12"/>
      <c r="C48" s="13" t="s">
        <v>70</v>
      </c>
      <c r="D48" s="14"/>
      <c r="E48" s="14"/>
      <c r="F48" s="12" t="s">
        <v>71</v>
      </c>
      <c r="G48" s="14">
        <v>5000</v>
      </c>
      <c r="H48" s="16">
        <v>2775</v>
      </c>
    </row>
    <row r="49" spans="1:10" x14ac:dyDescent="0.2">
      <c r="H49" s="20"/>
    </row>
    <row r="50" spans="1:10" x14ac:dyDescent="0.2">
      <c r="A50" s="99" t="s">
        <v>112</v>
      </c>
      <c r="B50" s="99"/>
      <c r="C50" s="99"/>
      <c r="D50" s="14">
        <f>E8+E10+E11-D14</f>
        <v>1100</v>
      </c>
      <c r="E50" s="14"/>
      <c r="F50" s="12"/>
      <c r="G50" s="12"/>
      <c r="H50" s="20"/>
      <c r="J50" s="2"/>
    </row>
    <row r="51" spans="1:10" x14ac:dyDescent="0.2">
      <c r="A51" s="99" t="s">
        <v>72</v>
      </c>
      <c r="B51" s="99"/>
      <c r="C51" s="99"/>
      <c r="D51" s="14">
        <f>D7-D14</f>
        <v>2245765</v>
      </c>
      <c r="E51" s="14"/>
      <c r="F51" s="12"/>
      <c r="G51" s="12"/>
      <c r="H51" s="16"/>
    </row>
  </sheetData>
  <mergeCells count="7">
    <mergeCell ref="A51:C51"/>
    <mergeCell ref="A2:G2"/>
    <mergeCell ref="A4:B5"/>
    <mergeCell ref="C4:C5"/>
    <mergeCell ref="D4:G4"/>
    <mergeCell ref="F5:G5"/>
    <mergeCell ref="A50:C50"/>
  </mergeCells>
  <phoneticPr fontId="2"/>
  <pageMargins left="0.75" right="0.75" top="1" bottom="1" header="0.51200000000000001" footer="0.51200000000000001"/>
  <pageSetup paperSize="9" scale="83" orientation="portrait" r:id="rId1"/>
  <headerFooter alignWithMargins="0">
    <oddHeader>&amp;C理事2019-1-09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98C63-349A-4EAE-9449-0D855F99A153}">
  <sheetPr>
    <pageSetUpPr fitToPage="1"/>
  </sheetPr>
  <dimension ref="A1:K51"/>
  <sheetViews>
    <sheetView view="pageLayout" zoomScaleNormal="100" workbookViewId="0">
      <selection activeCell="H1" sqref="H1"/>
    </sheetView>
  </sheetViews>
  <sheetFormatPr defaultRowHeight="13" x14ac:dyDescent="0.2"/>
  <cols>
    <col min="1" max="1" width="12" customWidth="1"/>
    <col min="2" max="2" width="14.36328125" customWidth="1"/>
    <col min="3" max="3" width="11.453125" style="1" customWidth="1"/>
    <col min="4" max="4" width="11.6328125" style="2" customWidth="1"/>
    <col min="5" max="5" width="11.453125" style="2" customWidth="1"/>
    <col min="6" max="6" width="19.36328125" customWidth="1"/>
    <col min="7" max="7" width="11.6328125" customWidth="1"/>
    <col min="8" max="8" width="13.90625" customWidth="1"/>
    <col min="9" max="9" width="2.453125" customWidth="1"/>
    <col min="10" max="10" width="25.54296875" customWidth="1"/>
    <col min="11" max="11" width="22.26953125" customWidth="1"/>
  </cols>
  <sheetData>
    <row r="1" spans="1:11" ht="18.75" customHeight="1" x14ac:dyDescent="0.2"/>
    <row r="2" spans="1:11" ht="36" customHeight="1" x14ac:dyDescent="0.2">
      <c r="A2" s="100" t="s">
        <v>0</v>
      </c>
      <c r="B2" s="101"/>
      <c r="C2" s="101"/>
      <c r="D2" s="101"/>
      <c r="E2" s="101"/>
      <c r="F2" s="101"/>
      <c r="G2" s="102"/>
    </row>
    <row r="3" spans="1:11" ht="12" customHeight="1" x14ac:dyDescent="0.2">
      <c r="A3" s="3"/>
      <c r="B3" s="3"/>
      <c r="C3" s="3"/>
      <c r="D3" s="3"/>
      <c r="E3" s="3"/>
      <c r="F3" s="4"/>
      <c r="G3" s="5" t="s">
        <v>1</v>
      </c>
      <c r="H3" s="6"/>
    </row>
    <row r="4" spans="1:11" ht="13.5" customHeight="1" x14ac:dyDescent="0.2">
      <c r="A4" s="99" t="s">
        <v>2</v>
      </c>
      <c r="B4" s="99"/>
      <c r="C4" s="99" t="s">
        <v>3</v>
      </c>
      <c r="D4" s="99" t="s">
        <v>4</v>
      </c>
      <c r="E4" s="99"/>
      <c r="F4" s="99"/>
      <c r="G4" s="99"/>
      <c r="H4" s="8"/>
    </row>
    <row r="5" spans="1:11" ht="29.25" customHeight="1" x14ac:dyDescent="0.2">
      <c r="A5" s="99"/>
      <c r="B5" s="99"/>
      <c r="C5" s="99"/>
      <c r="D5" s="95" t="s">
        <v>5</v>
      </c>
      <c r="E5" s="95" t="s">
        <v>6</v>
      </c>
      <c r="F5" s="99" t="s">
        <v>7</v>
      </c>
      <c r="G5" s="99"/>
      <c r="H5" s="8" t="s">
        <v>8</v>
      </c>
      <c r="J5" t="s">
        <v>9</v>
      </c>
    </row>
    <row r="6" spans="1:11" ht="11.25" customHeight="1" x14ac:dyDescent="0.2">
      <c r="A6" s="9"/>
      <c r="B6" s="10"/>
      <c r="C6" s="10"/>
      <c r="D6" s="10"/>
      <c r="E6" s="10"/>
      <c r="F6" s="10"/>
      <c r="G6" s="10"/>
      <c r="H6" s="11"/>
    </row>
    <row r="7" spans="1:11" ht="18" customHeight="1" x14ac:dyDescent="0.2">
      <c r="A7" s="12" t="s">
        <v>10</v>
      </c>
      <c r="B7" s="12"/>
      <c r="C7" s="13"/>
      <c r="D7" s="14">
        <f>SUM(E8:E12)</f>
        <v>7764715</v>
      </c>
      <c r="E7" s="14"/>
      <c r="F7" s="12"/>
      <c r="G7" s="15"/>
      <c r="H7" s="16">
        <f>SUM(H8:H12)</f>
        <v>10169257</v>
      </c>
    </row>
    <row r="8" spans="1:11" x14ac:dyDescent="0.2">
      <c r="A8" s="12"/>
      <c r="B8" s="12" t="s">
        <v>11</v>
      </c>
      <c r="C8" s="13"/>
      <c r="D8" s="14"/>
      <c r="E8" s="14">
        <f>7*490000+12*50000+490000</f>
        <v>4520000</v>
      </c>
      <c r="F8" s="12" t="s">
        <v>145</v>
      </c>
      <c r="G8" s="15"/>
      <c r="H8" s="16">
        <v>7410000</v>
      </c>
      <c r="J8" s="1" t="s">
        <v>113</v>
      </c>
    </row>
    <row r="9" spans="1:11" x14ac:dyDescent="0.2">
      <c r="A9" s="12"/>
      <c r="B9" s="12" t="s">
        <v>12</v>
      </c>
      <c r="C9" s="13"/>
      <c r="D9" s="14"/>
      <c r="E9" s="14">
        <v>0</v>
      </c>
      <c r="F9" s="12"/>
      <c r="G9" s="15"/>
      <c r="H9" s="16">
        <v>0</v>
      </c>
    </row>
    <row r="10" spans="1:11" x14ac:dyDescent="0.2">
      <c r="A10" s="12"/>
      <c r="B10" s="12" t="s">
        <v>13</v>
      </c>
      <c r="C10" s="13"/>
      <c r="D10" s="14"/>
      <c r="E10" s="14">
        <v>1000000</v>
      </c>
      <c r="F10" s="13" t="s">
        <v>14</v>
      </c>
      <c r="G10" s="15"/>
      <c r="H10" s="16">
        <v>1073952</v>
      </c>
      <c r="J10" t="s">
        <v>147</v>
      </c>
    </row>
    <row r="11" spans="1:11" x14ac:dyDescent="0.2">
      <c r="A11" s="12"/>
      <c r="B11" s="12" t="s">
        <v>16</v>
      </c>
      <c r="C11" s="13"/>
      <c r="D11" s="14"/>
      <c r="E11" s="14">
        <v>50</v>
      </c>
      <c r="F11" s="12" t="s">
        <v>17</v>
      </c>
      <c r="G11" s="15"/>
      <c r="H11" s="16">
        <v>47</v>
      </c>
    </row>
    <row r="12" spans="1:11" x14ac:dyDescent="0.2">
      <c r="A12" s="12"/>
      <c r="B12" s="12" t="s">
        <v>18</v>
      </c>
      <c r="C12" s="13"/>
      <c r="D12" s="14"/>
      <c r="E12" s="14">
        <v>2244665</v>
      </c>
      <c r="F12" s="12"/>
      <c r="G12" s="15"/>
      <c r="H12" s="16">
        <v>1685258</v>
      </c>
    </row>
    <row r="13" spans="1:11" x14ac:dyDescent="0.2">
      <c r="A13" s="12"/>
      <c r="B13" s="12"/>
      <c r="C13" s="13"/>
      <c r="D13" s="14"/>
      <c r="E13" s="14"/>
      <c r="F13" s="12"/>
      <c r="G13" s="15"/>
      <c r="H13" s="16"/>
    </row>
    <row r="14" spans="1:11" ht="18.75" customHeight="1" x14ac:dyDescent="0.2">
      <c r="A14" s="12" t="s">
        <v>19</v>
      </c>
      <c r="B14" s="12"/>
      <c r="C14" s="13"/>
      <c r="D14" s="14">
        <f>SUM(E15:E48)</f>
        <v>6551500</v>
      </c>
      <c r="E14" s="14"/>
      <c r="F14" s="12"/>
      <c r="G14" s="15"/>
      <c r="H14" s="16">
        <f>H15+H29+H32+H35+H43</f>
        <v>7924592</v>
      </c>
    </row>
    <row r="15" spans="1:11" x14ac:dyDescent="0.2">
      <c r="A15" s="12"/>
      <c r="B15" s="12" t="s">
        <v>20</v>
      </c>
      <c r="C15" s="13"/>
      <c r="D15" s="14"/>
      <c r="E15" s="14">
        <f>SUM(G16:G28)</f>
        <v>4379200</v>
      </c>
      <c r="F15" s="12"/>
      <c r="G15" s="15"/>
      <c r="H15" s="16">
        <f>SUM(H16:H28)</f>
        <v>5366048</v>
      </c>
      <c r="K15" s="17"/>
    </row>
    <row r="16" spans="1:11" ht="15" customHeight="1" x14ac:dyDescent="0.2">
      <c r="A16" s="12"/>
      <c r="B16" s="12"/>
      <c r="C16" s="13" t="s">
        <v>21</v>
      </c>
      <c r="D16" s="14"/>
      <c r="E16" s="14"/>
      <c r="F16" s="13" t="s">
        <v>22</v>
      </c>
      <c r="G16" s="14">
        <f>(24000+9000)*12</f>
        <v>396000</v>
      </c>
      <c r="H16" s="16">
        <v>424805</v>
      </c>
      <c r="K16" s="17"/>
    </row>
    <row r="17" spans="1:11" x14ac:dyDescent="0.2">
      <c r="A17" s="12"/>
      <c r="B17" s="12"/>
      <c r="C17" s="13" t="s">
        <v>23</v>
      </c>
      <c r="D17" s="14"/>
      <c r="E17" s="14"/>
      <c r="F17" s="13" t="s">
        <v>24</v>
      </c>
      <c r="G17" s="14">
        <v>920000</v>
      </c>
      <c r="H17" s="16">
        <v>920000</v>
      </c>
      <c r="J17" t="s">
        <v>23</v>
      </c>
      <c r="K17" s="17"/>
    </row>
    <row r="18" spans="1:11" x14ac:dyDescent="0.2">
      <c r="A18" s="12"/>
      <c r="B18" s="12"/>
      <c r="C18" s="13"/>
      <c r="D18" s="14"/>
      <c r="E18" s="14"/>
      <c r="F18" s="13" t="s">
        <v>25</v>
      </c>
      <c r="G18" s="18">
        <v>1555200</v>
      </c>
      <c r="H18" s="19">
        <v>2592000</v>
      </c>
      <c r="J18" t="s">
        <v>23</v>
      </c>
      <c r="K18" s="17"/>
    </row>
    <row r="19" spans="1:11" x14ac:dyDescent="0.2">
      <c r="A19" s="12"/>
      <c r="B19" s="12"/>
      <c r="C19" s="13"/>
      <c r="D19" s="14"/>
      <c r="E19" s="14"/>
      <c r="F19" s="13" t="s">
        <v>26</v>
      </c>
      <c r="G19" s="14">
        <f>720000*1.09</f>
        <v>784800</v>
      </c>
      <c r="H19" s="16">
        <v>777600</v>
      </c>
      <c r="J19" t="s">
        <v>23</v>
      </c>
      <c r="K19" s="17"/>
    </row>
    <row r="20" spans="1:11" x14ac:dyDescent="0.2">
      <c r="A20" s="12"/>
      <c r="B20" s="12"/>
      <c r="C20" s="13"/>
      <c r="D20" s="14"/>
      <c r="E20" s="14"/>
      <c r="F20" s="13" t="s">
        <v>27</v>
      </c>
      <c r="G20" s="14">
        <f>200000*1.08</f>
        <v>216000</v>
      </c>
      <c r="H20" s="16">
        <v>216000</v>
      </c>
      <c r="J20" t="s">
        <v>23</v>
      </c>
      <c r="K20" s="17"/>
    </row>
    <row r="21" spans="1:11" x14ac:dyDescent="0.2">
      <c r="A21" s="12"/>
      <c r="B21" s="12"/>
      <c r="C21" s="13" t="s">
        <v>28</v>
      </c>
      <c r="D21" s="14"/>
      <c r="E21" s="14"/>
      <c r="F21" s="13" t="s">
        <v>29</v>
      </c>
      <c r="G21" s="14">
        <v>95800</v>
      </c>
      <c r="H21" s="16">
        <v>64100</v>
      </c>
      <c r="J21" s="20"/>
      <c r="K21" s="21"/>
    </row>
    <row r="22" spans="1:11" x14ac:dyDescent="0.2">
      <c r="A22" s="12"/>
      <c r="B22" s="12"/>
      <c r="C22" s="13"/>
      <c r="D22" s="14"/>
      <c r="E22" s="14"/>
      <c r="F22" s="13" t="s">
        <v>30</v>
      </c>
      <c r="G22" s="14">
        <v>2000</v>
      </c>
      <c r="H22" s="16">
        <v>1400</v>
      </c>
    </row>
    <row r="23" spans="1:11" x14ac:dyDescent="0.2">
      <c r="A23" s="12"/>
      <c r="B23" s="12"/>
      <c r="C23" s="13"/>
      <c r="D23" s="14"/>
      <c r="E23" s="14"/>
      <c r="F23" s="13" t="s">
        <v>31</v>
      </c>
      <c r="G23" s="18">
        <v>42400</v>
      </c>
      <c r="H23" s="19">
        <v>0</v>
      </c>
    </row>
    <row r="24" spans="1:11" ht="16.5" customHeight="1" x14ac:dyDescent="0.2">
      <c r="A24" s="12"/>
      <c r="B24" s="12"/>
      <c r="C24" s="13" t="s">
        <v>32</v>
      </c>
      <c r="D24" s="14"/>
      <c r="E24" s="14"/>
      <c r="F24" s="13" t="s">
        <v>33</v>
      </c>
      <c r="G24" s="14">
        <v>5000</v>
      </c>
      <c r="H24" s="16">
        <v>5574</v>
      </c>
    </row>
    <row r="25" spans="1:11" ht="30" customHeight="1" x14ac:dyDescent="0.2">
      <c r="A25" s="12"/>
      <c r="B25" s="12"/>
      <c r="C25" s="13" t="s">
        <v>34</v>
      </c>
      <c r="D25" s="14"/>
      <c r="E25" s="14"/>
      <c r="F25" s="13" t="s">
        <v>35</v>
      </c>
      <c r="G25" s="14">
        <v>10000</v>
      </c>
      <c r="H25" s="16">
        <v>12641</v>
      </c>
    </row>
    <row r="26" spans="1:11" ht="27" customHeight="1" x14ac:dyDescent="0.2">
      <c r="A26" s="12"/>
      <c r="B26" s="12"/>
      <c r="C26" s="13" t="s">
        <v>36</v>
      </c>
      <c r="D26" s="14"/>
      <c r="E26" s="14"/>
      <c r="F26" s="13" t="s">
        <v>37</v>
      </c>
      <c r="G26" s="14">
        <v>72000</v>
      </c>
      <c r="H26" s="16">
        <v>71928</v>
      </c>
    </row>
    <row r="27" spans="1:11" ht="27" customHeight="1" x14ac:dyDescent="0.2">
      <c r="A27" s="12"/>
      <c r="B27" s="12"/>
      <c r="C27" s="13" t="s">
        <v>38</v>
      </c>
      <c r="D27" s="14"/>
      <c r="E27" s="14"/>
      <c r="F27" s="13" t="s">
        <v>39</v>
      </c>
      <c r="G27" s="18">
        <v>280000</v>
      </c>
      <c r="H27" s="16">
        <v>280000</v>
      </c>
    </row>
    <row r="28" spans="1:11" ht="27" customHeight="1" x14ac:dyDescent="0.2">
      <c r="A28" s="12"/>
      <c r="B28" s="12"/>
      <c r="C28" s="13" t="s">
        <v>40</v>
      </c>
      <c r="D28" s="14"/>
      <c r="E28" s="14"/>
      <c r="F28" s="13" t="s">
        <v>41</v>
      </c>
      <c r="G28" s="18">
        <v>0</v>
      </c>
      <c r="H28" s="16">
        <v>0</v>
      </c>
    </row>
    <row r="29" spans="1:11" ht="14.25" customHeight="1" x14ac:dyDescent="0.2">
      <c r="A29" s="12"/>
      <c r="B29" s="12" t="s">
        <v>42</v>
      </c>
      <c r="C29" s="13"/>
      <c r="D29" s="14"/>
      <c r="E29" s="14">
        <f>SUM(G30:G31)</f>
        <v>330000</v>
      </c>
      <c r="F29" s="13"/>
      <c r="G29" s="18"/>
      <c r="H29" s="16">
        <f>SUM(H30:H31)</f>
        <v>533952</v>
      </c>
    </row>
    <row r="30" spans="1:11" ht="27" customHeight="1" x14ac:dyDescent="0.2">
      <c r="A30" s="12"/>
      <c r="B30" s="12"/>
      <c r="C30" s="13" t="s">
        <v>21</v>
      </c>
      <c r="D30" s="14"/>
      <c r="E30" s="14"/>
      <c r="F30" s="13" t="s">
        <v>43</v>
      </c>
      <c r="G30" s="18">
        <v>0</v>
      </c>
      <c r="H30" s="16">
        <v>0</v>
      </c>
    </row>
    <row r="31" spans="1:11" ht="27" customHeight="1" x14ac:dyDescent="0.2">
      <c r="A31" s="12"/>
      <c r="B31" s="12"/>
      <c r="C31" s="13" t="s">
        <v>23</v>
      </c>
      <c r="D31" s="14"/>
      <c r="E31" s="14"/>
      <c r="F31" s="13" t="s">
        <v>14</v>
      </c>
      <c r="G31" s="18">
        <f>300000*1.1</f>
        <v>330000</v>
      </c>
      <c r="H31" s="16">
        <v>533952</v>
      </c>
    </row>
    <row r="32" spans="1:11" x14ac:dyDescent="0.2">
      <c r="A32" s="12"/>
      <c r="B32" s="12" t="s">
        <v>44</v>
      </c>
      <c r="C32" s="13"/>
      <c r="D32" s="14"/>
      <c r="E32" s="14">
        <f>SUM(G33:G34)</f>
        <v>720500</v>
      </c>
      <c r="F32" s="12"/>
      <c r="G32" s="15"/>
      <c r="H32" s="16">
        <f>SUM(H33:H34)</f>
        <v>941004</v>
      </c>
    </row>
    <row r="33" spans="1:10" ht="26" x14ac:dyDescent="0.2">
      <c r="A33" s="12"/>
      <c r="B33" s="12"/>
      <c r="C33" s="13" t="s">
        <v>45</v>
      </c>
      <c r="D33" s="14"/>
      <c r="E33" s="14"/>
      <c r="F33" s="13" t="s">
        <v>46</v>
      </c>
      <c r="G33" s="14">
        <v>230000</v>
      </c>
      <c r="H33" s="16">
        <v>325404</v>
      </c>
    </row>
    <row r="34" spans="1:10" x14ac:dyDescent="0.2">
      <c r="A34" s="12"/>
      <c r="B34" s="12"/>
      <c r="C34" s="13" t="s">
        <v>47</v>
      </c>
      <c r="D34" s="14"/>
      <c r="E34" s="14"/>
      <c r="F34" s="13" t="s">
        <v>48</v>
      </c>
      <c r="G34" s="22">
        <f>30000*(4+4+4+2+1)*1.09</f>
        <v>490500.00000000006</v>
      </c>
      <c r="H34" s="16">
        <v>615600</v>
      </c>
      <c r="J34" t="s">
        <v>23</v>
      </c>
    </row>
    <row r="35" spans="1:10" x14ac:dyDescent="0.2">
      <c r="A35" s="12"/>
      <c r="B35" s="12" t="s">
        <v>49</v>
      </c>
      <c r="C35" s="13"/>
      <c r="D35" s="14"/>
      <c r="E35" s="14">
        <f>SUM(G36:G42)</f>
        <v>374600</v>
      </c>
      <c r="F35" s="12"/>
      <c r="G35" s="15"/>
      <c r="H35" s="16">
        <f>SUM(H36:H42)</f>
        <v>424575</v>
      </c>
    </row>
    <row r="36" spans="1:10" x14ac:dyDescent="0.2">
      <c r="A36" s="12"/>
      <c r="B36" s="12"/>
      <c r="C36" s="13" t="s">
        <v>50</v>
      </c>
      <c r="D36" s="14"/>
      <c r="E36" s="14"/>
      <c r="F36" s="13" t="s">
        <v>51</v>
      </c>
      <c r="G36" s="14">
        <v>75000</v>
      </c>
      <c r="H36" s="16">
        <v>74736</v>
      </c>
    </row>
    <row r="37" spans="1:10" ht="26" x14ac:dyDescent="0.2">
      <c r="A37" s="12"/>
      <c r="B37" s="12"/>
      <c r="C37" s="13" t="s">
        <v>52</v>
      </c>
      <c r="D37" s="14"/>
      <c r="E37" s="14"/>
      <c r="F37" s="13" t="s">
        <v>53</v>
      </c>
      <c r="G37" s="14">
        <f>30000*1.1</f>
        <v>33000</v>
      </c>
      <c r="H37" s="16">
        <v>55031</v>
      </c>
    </row>
    <row r="38" spans="1:10" ht="26" x14ac:dyDescent="0.2">
      <c r="A38" s="12"/>
      <c r="B38" s="12"/>
      <c r="C38" s="13" t="s">
        <v>54</v>
      </c>
      <c r="D38" s="14"/>
      <c r="E38" s="14"/>
      <c r="F38" s="13" t="s">
        <v>55</v>
      </c>
      <c r="G38" s="14">
        <v>0</v>
      </c>
      <c r="H38" s="16">
        <v>0</v>
      </c>
    </row>
    <row r="39" spans="1:10" x14ac:dyDescent="0.2">
      <c r="A39" s="12"/>
      <c r="B39" s="12"/>
      <c r="C39" s="13" t="s">
        <v>56</v>
      </c>
      <c r="D39" s="14"/>
      <c r="E39" s="14"/>
      <c r="F39" s="13" t="s">
        <v>57</v>
      </c>
      <c r="G39" s="14">
        <f>240000*1.09</f>
        <v>261600.00000000003</v>
      </c>
      <c r="H39" s="16">
        <v>291600</v>
      </c>
      <c r="J39" t="s">
        <v>23</v>
      </c>
    </row>
    <row r="40" spans="1:10" x14ac:dyDescent="0.2">
      <c r="A40" s="12"/>
      <c r="B40" s="12"/>
      <c r="C40" s="13" t="s">
        <v>58</v>
      </c>
      <c r="D40" s="14"/>
      <c r="E40" s="14"/>
      <c r="F40" s="13" t="s">
        <v>59</v>
      </c>
      <c r="G40" s="14">
        <v>0</v>
      </c>
      <c r="H40" s="16">
        <v>0</v>
      </c>
    </row>
    <row r="41" spans="1:10" x14ac:dyDescent="0.2">
      <c r="A41" s="12"/>
      <c r="B41" s="12"/>
      <c r="C41" s="13" t="s">
        <v>60</v>
      </c>
      <c r="D41" s="14"/>
      <c r="E41" s="14"/>
      <c r="F41" s="13" t="s">
        <v>61</v>
      </c>
      <c r="G41" s="14">
        <v>5000</v>
      </c>
      <c r="H41" s="16">
        <v>3208</v>
      </c>
    </row>
    <row r="42" spans="1:10" x14ac:dyDescent="0.2">
      <c r="A42" s="12"/>
      <c r="B42" s="12"/>
      <c r="C42" s="13" t="s">
        <v>62</v>
      </c>
      <c r="D42" s="14"/>
      <c r="E42" s="14"/>
      <c r="F42" s="23" t="s">
        <v>116</v>
      </c>
      <c r="G42" s="14">
        <v>0</v>
      </c>
      <c r="H42" s="16">
        <v>0</v>
      </c>
    </row>
    <row r="43" spans="1:10" x14ac:dyDescent="0.2">
      <c r="A43" s="12"/>
      <c r="B43" s="12" t="s">
        <v>63</v>
      </c>
      <c r="C43" s="13"/>
      <c r="D43" s="14"/>
      <c r="E43" s="14">
        <f>SUM(G44:G48)</f>
        <v>747200</v>
      </c>
      <c r="F43" s="12"/>
      <c r="G43" s="12"/>
      <c r="H43" s="20">
        <f>SUM(H44:H48)</f>
        <v>659013</v>
      </c>
    </row>
    <row r="44" spans="1:10" x14ac:dyDescent="0.2">
      <c r="A44" s="12"/>
      <c r="B44" s="12"/>
      <c r="C44" s="13" t="s">
        <v>62</v>
      </c>
      <c r="D44" s="14"/>
      <c r="E44" s="14"/>
      <c r="F44" s="13" t="s">
        <v>64</v>
      </c>
      <c r="G44" s="14">
        <v>50000</v>
      </c>
      <c r="H44" s="16">
        <v>105826</v>
      </c>
    </row>
    <row r="45" spans="1:10" x14ac:dyDescent="0.2">
      <c r="A45" s="12"/>
      <c r="B45" s="12"/>
      <c r="C45" s="13" t="s">
        <v>65</v>
      </c>
      <c r="D45" s="14"/>
      <c r="E45" s="14"/>
      <c r="F45" s="13" t="s">
        <v>66</v>
      </c>
      <c r="G45" s="14">
        <v>435000</v>
      </c>
      <c r="H45" s="16">
        <v>268532</v>
      </c>
    </row>
    <row r="46" spans="1:10" ht="26" x14ac:dyDescent="0.2">
      <c r="A46" s="12"/>
      <c r="B46" s="12"/>
      <c r="C46" s="13" t="s">
        <v>67</v>
      </c>
      <c r="D46" s="14"/>
      <c r="E46" s="14"/>
      <c r="F46" s="13" t="s">
        <v>115</v>
      </c>
      <c r="G46" s="14">
        <f>120000*1.09</f>
        <v>130800.00000000001</v>
      </c>
      <c r="H46" s="16">
        <v>129600</v>
      </c>
      <c r="J46" t="s">
        <v>23</v>
      </c>
    </row>
    <row r="47" spans="1:10" ht="26" x14ac:dyDescent="0.2">
      <c r="A47" s="12"/>
      <c r="B47" s="12"/>
      <c r="C47" s="13" t="s">
        <v>68</v>
      </c>
      <c r="D47" s="14"/>
      <c r="E47" s="14"/>
      <c r="F47" s="13" t="s">
        <v>69</v>
      </c>
      <c r="G47" s="14">
        <v>126400</v>
      </c>
      <c r="H47" s="16">
        <v>152280</v>
      </c>
      <c r="J47" t="s">
        <v>23</v>
      </c>
    </row>
    <row r="48" spans="1:10" x14ac:dyDescent="0.2">
      <c r="A48" s="12"/>
      <c r="B48" s="12"/>
      <c r="C48" s="13" t="s">
        <v>70</v>
      </c>
      <c r="D48" s="14"/>
      <c r="E48" s="14"/>
      <c r="F48" s="12" t="s">
        <v>71</v>
      </c>
      <c r="G48" s="14">
        <v>5000</v>
      </c>
      <c r="H48" s="16">
        <v>2775</v>
      </c>
    </row>
    <row r="49" spans="1:10" x14ac:dyDescent="0.2">
      <c r="H49" s="20"/>
    </row>
    <row r="50" spans="1:10" x14ac:dyDescent="0.2">
      <c r="A50" s="99" t="s">
        <v>112</v>
      </c>
      <c r="B50" s="99"/>
      <c r="C50" s="99"/>
      <c r="D50" s="14">
        <f>E8+E10+E11-D14</f>
        <v>-1031450</v>
      </c>
      <c r="E50" s="14"/>
      <c r="F50" s="12"/>
      <c r="G50" s="12"/>
      <c r="H50" s="20"/>
      <c r="J50" s="2"/>
    </row>
    <row r="51" spans="1:10" x14ac:dyDescent="0.2">
      <c r="A51" s="99" t="s">
        <v>72</v>
      </c>
      <c r="B51" s="99"/>
      <c r="C51" s="99"/>
      <c r="D51" s="14">
        <f>D7-D14</f>
        <v>1213215</v>
      </c>
      <c r="E51" s="14"/>
      <c r="F51" s="12"/>
      <c r="G51" s="12"/>
      <c r="H51" s="16"/>
    </row>
  </sheetData>
  <mergeCells count="7">
    <mergeCell ref="A51:C51"/>
    <mergeCell ref="A2:G2"/>
    <mergeCell ref="A4:B5"/>
    <mergeCell ref="C4:C5"/>
    <mergeCell ref="D4:G4"/>
    <mergeCell ref="F5:G5"/>
    <mergeCell ref="A50:C50"/>
  </mergeCells>
  <phoneticPr fontId="2"/>
  <pageMargins left="0.75" right="0.75" top="1" bottom="1" header="0.51200000000000001" footer="0.51200000000000001"/>
  <pageSetup paperSize="9" scale="65" orientation="portrait" r:id="rId1"/>
  <headerFooter alignWithMargins="0">
    <oddHeader>&amp;C総会2019-1-09 (2)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46B6C-ABBD-4FBB-9C13-129FC756C055}">
  <dimension ref="A1:M47"/>
  <sheetViews>
    <sheetView topLeftCell="A25" zoomScaleNormal="100" zoomScaleSheetLayoutView="100" workbookViewId="0">
      <selection activeCell="B23" sqref="B23:C23"/>
    </sheetView>
  </sheetViews>
  <sheetFormatPr defaultColWidth="9" defaultRowHeight="14" x14ac:dyDescent="0.3"/>
  <cols>
    <col min="1" max="1" width="3.90625" style="24" customWidth="1"/>
    <col min="2" max="2" width="8.6328125" style="24" customWidth="1"/>
    <col min="3" max="3" width="23.6328125" style="24" customWidth="1"/>
    <col min="4" max="5" width="6.6328125" style="24" customWidth="1"/>
    <col min="6" max="6" width="11.08984375" style="24" customWidth="1"/>
    <col min="7" max="7" width="13.08984375" style="24" customWidth="1"/>
    <col min="8" max="8" width="20.6328125" style="24" customWidth="1"/>
    <col min="9" max="9" width="1.08984375" style="24" customWidth="1"/>
    <col min="10" max="256" width="9" style="24"/>
    <col min="257" max="257" width="3.90625" style="24" customWidth="1"/>
    <col min="258" max="258" width="8.6328125" style="24" customWidth="1"/>
    <col min="259" max="259" width="23.6328125" style="24" customWidth="1"/>
    <col min="260" max="261" width="6.6328125" style="24" customWidth="1"/>
    <col min="262" max="262" width="11.08984375" style="24" customWidth="1"/>
    <col min="263" max="263" width="13.08984375" style="24" customWidth="1"/>
    <col min="264" max="264" width="20.6328125" style="24" customWidth="1"/>
    <col min="265" max="265" width="1.08984375" style="24" customWidth="1"/>
    <col min="266" max="512" width="9" style="24"/>
    <col min="513" max="513" width="3.90625" style="24" customWidth="1"/>
    <col min="514" max="514" width="8.6328125" style="24" customWidth="1"/>
    <col min="515" max="515" width="23.6328125" style="24" customWidth="1"/>
    <col min="516" max="517" width="6.6328125" style="24" customWidth="1"/>
    <col min="518" max="518" width="11.08984375" style="24" customWidth="1"/>
    <col min="519" max="519" width="13.08984375" style="24" customWidth="1"/>
    <col min="520" max="520" width="20.6328125" style="24" customWidth="1"/>
    <col min="521" max="521" width="1.08984375" style="24" customWidth="1"/>
    <col min="522" max="768" width="9" style="24"/>
    <col min="769" max="769" width="3.90625" style="24" customWidth="1"/>
    <col min="770" max="770" width="8.6328125" style="24" customWidth="1"/>
    <col min="771" max="771" width="23.6328125" style="24" customWidth="1"/>
    <col min="772" max="773" width="6.6328125" style="24" customWidth="1"/>
    <col min="774" max="774" width="11.08984375" style="24" customWidth="1"/>
    <col min="775" max="775" width="13.08984375" style="24" customWidth="1"/>
    <col min="776" max="776" width="20.6328125" style="24" customWidth="1"/>
    <col min="777" max="777" width="1.08984375" style="24" customWidth="1"/>
    <col min="778" max="1024" width="9" style="24"/>
    <col min="1025" max="1025" width="3.90625" style="24" customWidth="1"/>
    <col min="1026" max="1026" width="8.6328125" style="24" customWidth="1"/>
    <col min="1027" max="1027" width="23.6328125" style="24" customWidth="1"/>
    <col min="1028" max="1029" width="6.6328125" style="24" customWidth="1"/>
    <col min="1030" max="1030" width="11.08984375" style="24" customWidth="1"/>
    <col min="1031" max="1031" width="13.08984375" style="24" customWidth="1"/>
    <col min="1032" max="1032" width="20.6328125" style="24" customWidth="1"/>
    <col min="1033" max="1033" width="1.08984375" style="24" customWidth="1"/>
    <col min="1034" max="1280" width="9" style="24"/>
    <col min="1281" max="1281" width="3.90625" style="24" customWidth="1"/>
    <col min="1282" max="1282" width="8.6328125" style="24" customWidth="1"/>
    <col min="1283" max="1283" width="23.6328125" style="24" customWidth="1"/>
    <col min="1284" max="1285" width="6.6328125" style="24" customWidth="1"/>
    <col min="1286" max="1286" width="11.08984375" style="24" customWidth="1"/>
    <col min="1287" max="1287" width="13.08984375" style="24" customWidth="1"/>
    <col min="1288" max="1288" width="20.6328125" style="24" customWidth="1"/>
    <col min="1289" max="1289" width="1.08984375" style="24" customWidth="1"/>
    <col min="1290" max="1536" width="9" style="24"/>
    <col min="1537" max="1537" width="3.90625" style="24" customWidth="1"/>
    <col min="1538" max="1538" width="8.6328125" style="24" customWidth="1"/>
    <col min="1539" max="1539" width="23.6328125" style="24" customWidth="1"/>
    <col min="1540" max="1541" width="6.6328125" style="24" customWidth="1"/>
    <col min="1542" max="1542" width="11.08984375" style="24" customWidth="1"/>
    <col min="1543" max="1543" width="13.08984375" style="24" customWidth="1"/>
    <col min="1544" max="1544" width="20.6328125" style="24" customWidth="1"/>
    <col min="1545" max="1545" width="1.08984375" style="24" customWidth="1"/>
    <col min="1546" max="1792" width="9" style="24"/>
    <col min="1793" max="1793" width="3.90625" style="24" customWidth="1"/>
    <col min="1794" max="1794" width="8.6328125" style="24" customWidth="1"/>
    <col min="1795" max="1795" width="23.6328125" style="24" customWidth="1"/>
    <col min="1796" max="1797" width="6.6328125" style="24" customWidth="1"/>
    <col min="1798" max="1798" width="11.08984375" style="24" customWidth="1"/>
    <col min="1799" max="1799" width="13.08984375" style="24" customWidth="1"/>
    <col min="1800" max="1800" width="20.6328125" style="24" customWidth="1"/>
    <col min="1801" max="1801" width="1.08984375" style="24" customWidth="1"/>
    <col min="1802" max="2048" width="9" style="24"/>
    <col min="2049" max="2049" width="3.90625" style="24" customWidth="1"/>
    <col min="2050" max="2050" width="8.6328125" style="24" customWidth="1"/>
    <col min="2051" max="2051" width="23.6328125" style="24" customWidth="1"/>
    <col min="2052" max="2053" width="6.6328125" style="24" customWidth="1"/>
    <col min="2054" max="2054" width="11.08984375" style="24" customWidth="1"/>
    <col min="2055" max="2055" width="13.08984375" style="24" customWidth="1"/>
    <col min="2056" max="2056" width="20.6328125" style="24" customWidth="1"/>
    <col min="2057" max="2057" width="1.08984375" style="24" customWidth="1"/>
    <col min="2058" max="2304" width="9" style="24"/>
    <col min="2305" max="2305" width="3.90625" style="24" customWidth="1"/>
    <col min="2306" max="2306" width="8.6328125" style="24" customWidth="1"/>
    <col min="2307" max="2307" width="23.6328125" style="24" customWidth="1"/>
    <col min="2308" max="2309" width="6.6328125" style="24" customWidth="1"/>
    <col min="2310" max="2310" width="11.08984375" style="24" customWidth="1"/>
    <col min="2311" max="2311" width="13.08984375" style="24" customWidth="1"/>
    <col min="2312" max="2312" width="20.6328125" style="24" customWidth="1"/>
    <col min="2313" max="2313" width="1.08984375" style="24" customWidth="1"/>
    <col min="2314" max="2560" width="9" style="24"/>
    <col min="2561" max="2561" width="3.90625" style="24" customWidth="1"/>
    <col min="2562" max="2562" width="8.6328125" style="24" customWidth="1"/>
    <col min="2563" max="2563" width="23.6328125" style="24" customWidth="1"/>
    <col min="2564" max="2565" width="6.6328125" style="24" customWidth="1"/>
    <col min="2566" max="2566" width="11.08984375" style="24" customWidth="1"/>
    <col min="2567" max="2567" width="13.08984375" style="24" customWidth="1"/>
    <col min="2568" max="2568" width="20.6328125" style="24" customWidth="1"/>
    <col min="2569" max="2569" width="1.08984375" style="24" customWidth="1"/>
    <col min="2570" max="2816" width="9" style="24"/>
    <col min="2817" max="2817" width="3.90625" style="24" customWidth="1"/>
    <col min="2818" max="2818" width="8.6328125" style="24" customWidth="1"/>
    <col min="2819" max="2819" width="23.6328125" style="24" customWidth="1"/>
    <col min="2820" max="2821" width="6.6328125" style="24" customWidth="1"/>
    <col min="2822" max="2822" width="11.08984375" style="24" customWidth="1"/>
    <col min="2823" max="2823" width="13.08984375" style="24" customWidth="1"/>
    <col min="2824" max="2824" width="20.6328125" style="24" customWidth="1"/>
    <col min="2825" max="2825" width="1.08984375" style="24" customWidth="1"/>
    <col min="2826" max="3072" width="9" style="24"/>
    <col min="3073" max="3073" width="3.90625" style="24" customWidth="1"/>
    <col min="3074" max="3074" width="8.6328125" style="24" customWidth="1"/>
    <col min="3075" max="3075" width="23.6328125" style="24" customWidth="1"/>
    <col min="3076" max="3077" width="6.6328125" style="24" customWidth="1"/>
    <col min="3078" max="3078" width="11.08984375" style="24" customWidth="1"/>
    <col min="3079" max="3079" width="13.08984375" style="24" customWidth="1"/>
    <col min="3080" max="3080" width="20.6328125" style="24" customWidth="1"/>
    <col min="3081" max="3081" width="1.08984375" style="24" customWidth="1"/>
    <col min="3082" max="3328" width="9" style="24"/>
    <col min="3329" max="3329" width="3.90625" style="24" customWidth="1"/>
    <col min="3330" max="3330" width="8.6328125" style="24" customWidth="1"/>
    <col min="3331" max="3331" width="23.6328125" style="24" customWidth="1"/>
    <col min="3332" max="3333" width="6.6328125" style="24" customWidth="1"/>
    <col min="3334" max="3334" width="11.08984375" style="24" customWidth="1"/>
    <col min="3335" max="3335" width="13.08984375" style="24" customWidth="1"/>
    <col min="3336" max="3336" width="20.6328125" style="24" customWidth="1"/>
    <col min="3337" max="3337" width="1.08984375" style="24" customWidth="1"/>
    <col min="3338" max="3584" width="9" style="24"/>
    <col min="3585" max="3585" width="3.90625" style="24" customWidth="1"/>
    <col min="3586" max="3586" width="8.6328125" style="24" customWidth="1"/>
    <col min="3587" max="3587" width="23.6328125" style="24" customWidth="1"/>
    <col min="3588" max="3589" width="6.6328125" style="24" customWidth="1"/>
    <col min="3590" max="3590" width="11.08984375" style="24" customWidth="1"/>
    <col min="3591" max="3591" width="13.08984375" style="24" customWidth="1"/>
    <col min="3592" max="3592" width="20.6328125" style="24" customWidth="1"/>
    <col min="3593" max="3593" width="1.08984375" style="24" customWidth="1"/>
    <col min="3594" max="3840" width="9" style="24"/>
    <col min="3841" max="3841" width="3.90625" style="24" customWidth="1"/>
    <col min="3842" max="3842" width="8.6328125" style="24" customWidth="1"/>
    <col min="3843" max="3843" width="23.6328125" style="24" customWidth="1"/>
    <col min="3844" max="3845" width="6.6328125" style="24" customWidth="1"/>
    <col min="3846" max="3846" width="11.08984375" style="24" customWidth="1"/>
    <col min="3847" max="3847" width="13.08984375" style="24" customWidth="1"/>
    <col min="3848" max="3848" width="20.6328125" style="24" customWidth="1"/>
    <col min="3849" max="3849" width="1.08984375" style="24" customWidth="1"/>
    <col min="3850" max="4096" width="9" style="24"/>
    <col min="4097" max="4097" width="3.90625" style="24" customWidth="1"/>
    <col min="4098" max="4098" width="8.6328125" style="24" customWidth="1"/>
    <col min="4099" max="4099" width="23.6328125" style="24" customWidth="1"/>
    <col min="4100" max="4101" width="6.6328125" style="24" customWidth="1"/>
    <col min="4102" max="4102" width="11.08984375" style="24" customWidth="1"/>
    <col min="4103" max="4103" width="13.08984375" style="24" customWidth="1"/>
    <col min="4104" max="4104" width="20.6328125" style="24" customWidth="1"/>
    <col min="4105" max="4105" width="1.08984375" style="24" customWidth="1"/>
    <col min="4106" max="4352" width="9" style="24"/>
    <col min="4353" max="4353" width="3.90625" style="24" customWidth="1"/>
    <col min="4354" max="4354" width="8.6328125" style="24" customWidth="1"/>
    <col min="4355" max="4355" width="23.6328125" style="24" customWidth="1"/>
    <col min="4356" max="4357" width="6.6328125" style="24" customWidth="1"/>
    <col min="4358" max="4358" width="11.08984375" style="24" customWidth="1"/>
    <col min="4359" max="4359" width="13.08984375" style="24" customWidth="1"/>
    <col min="4360" max="4360" width="20.6328125" style="24" customWidth="1"/>
    <col min="4361" max="4361" width="1.08984375" style="24" customWidth="1"/>
    <col min="4362" max="4608" width="9" style="24"/>
    <col min="4609" max="4609" width="3.90625" style="24" customWidth="1"/>
    <col min="4610" max="4610" width="8.6328125" style="24" customWidth="1"/>
    <col min="4611" max="4611" width="23.6328125" style="24" customWidth="1"/>
    <col min="4612" max="4613" width="6.6328125" style="24" customWidth="1"/>
    <col min="4614" max="4614" width="11.08984375" style="24" customWidth="1"/>
    <col min="4615" max="4615" width="13.08984375" style="24" customWidth="1"/>
    <col min="4616" max="4616" width="20.6328125" style="24" customWidth="1"/>
    <col min="4617" max="4617" width="1.08984375" style="24" customWidth="1"/>
    <col min="4618" max="4864" width="9" style="24"/>
    <col min="4865" max="4865" width="3.90625" style="24" customWidth="1"/>
    <col min="4866" max="4866" width="8.6328125" style="24" customWidth="1"/>
    <col min="4867" max="4867" width="23.6328125" style="24" customWidth="1"/>
    <col min="4868" max="4869" width="6.6328125" style="24" customWidth="1"/>
    <col min="4870" max="4870" width="11.08984375" style="24" customWidth="1"/>
    <col min="4871" max="4871" width="13.08984375" style="24" customWidth="1"/>
    <col min="4872" max="4872" width="20.6328125" style="24" customWidth="1"/>
    <col min="4873" max="4873" width="1.08984375" style="24" customWidth="1"/>
    <col min="4874" max="5120" width="9" style="24"/>
    <col min="5121" max="5121" width="3.90625" style="24" customWidth="1"/>
    <col min="5122" max="5122" width="8.6328125" style="24" customWidth="1"/>
    <col min="5123" max="5123" width="23.6328125" style="24" customWidth="1"/>
    <col min="5124" max="5125" width="6.6328125" style="24" customWidth="1"/>
    <col min="5126" max="5126" width="11.08984375" style="24" customWidth="1"/>
    <col min="5127" max="5127" width="13.08984375" style="24" customWidth="1"/>
    <col min="5128" max="5128" width="20.6328125" style="24" customWidth="1"/>
    <col min="5129" max="5129" width="1.08984375" style="24" customWidth="1"/>
    <col min="5130" max="5376" width="9" style="24"/>
    <col min="5377" max="5377" width="3.90625" style="24" customWidth="1"/>
    <col min="5378" max="5378" width="8.6328125" style="24" customWidth="1"/>
    <col min="5379" max="5379" width="23.6328125" style="24" customWidth="1"/>
    <col min="5380" max="5381" width="6.6328125" style="24" customWidth="1"/>
    <col min="5382" max="5382" width="11.08984375" style="24" customWidth="1"/>
    <col min="5383" max="5383" width="13.08984375" style="24" customWidth="1"/>
    <col min="5384" max="5384" width="20.6328125" style="24" customWidth="1"/>
    <col min="5385" max="5385" width="1.08984375" style="24" customWidth="1"/>
    <col min="5386" max="5632" width="9" style="24"/>
    <col min="5633" max="5633" width="3.90625" style="24" customWidth="1"/>
    <col min="5634" max="5634" width="8.6328125" style="24" customWidth="1"/>
    <col min="5635" max="5635" width="23.6328125" style="24" customWidth="1"/>
    <col min="5636" max="5637" width="6.6328125" style="24" customWidth="1"/>
    <col min="5638" max="5638" width="11.08984375" style="24" customWidth="1"/>
    <col min="5639" max="5639" width="13.08984375" style="24" customWidth="1"/>
    <col min="5640" max="5640" width="20.6328125" style="24" customWidth="1"/>
    <col min="5641" max="5641" width="1.08984375" style="24" customWidth="1"/>
    <col min="5642" max="5888" width="9" style="24"/>
    <col min="5889" max="5889" width="3.90625" style="24" customWidth="1"/>
    <col min="5890" max="5890" width="8.6328125" style="24" customWidth="1"/>
    <col min="5891" max="5891" width="23.6328125" style="24" customWidth="1"/>
    <col min="5892" max="5893" width="6.6328125" style="24" customWidth="1"/>
    <col min="5894" max="5894" width="11.08984375" style="24" customWidth="1"/>
    <col min="5895" max="5895" width="13.08984375" style="24" customWidth="1"/>
    <col min="5896" max="5896" width="20.6328125" style="24" customWidth="1"/>
    <col min="5897" max="5897" width="1.08984375" style="24" customWidth="1"/>
    <col min="5898" max="6144" width="9" style="24"/>
    <col min="6145" max="6145" width="3.90625" style="24" customWidth="1"/>
    <col min="6146" max="6146" width="8.6328125" style="24" customWidth="1"/>
    <col min="6147" max="6147" width="23.6328125" style="24" customWidth="1"/>
    <col min="6148" max="6149" width="6.6328125" style="24" customWidth="1"/>
    <col min="6150" max="6150" width="11.08984375" style="24" customWidth="1"/>
    <col min="6151" max="6151" width="13.08984375" style="24" customWidth="1"/>
    <col min="6152" max="6152" width="20.6328125" style="24" customWidth="1"/>
    <col min="6153" max="6153" width="1.08984375" style="24" customWidth="1"/>
    <col min="6154" max="6400" width="9" style="24"/>
    <col min="6401" max="6401" width="3.90625" style="24" customWidth="1"/>
    <col min="6402" max="6402" width="8.6328125" style="24" customWidth="1"/>
    <col min="6403" max="6403" width="23.6328125" style="24" customWidth="1"/>
    <col min="6404" max="6405" width="6.6328125" style="24" customWidth="1"/>
    <col min="6406" max="6406" width="11.08984375" style="24" customWidth="1"/>
    <col min="6407" max="6407" width="13.08984375" style="24" customWidth="1"/>
    <col min="6408" max="6408" width="20.6328125" style="24" customWidth="1"/>
    <col min="6409" max="6409" width="1.08984375" style="24" customWidth="1"/>
    <col min="6410" max="6656" width="9" style="24"/>
    <col min="6657" max="6657" width="3.90625" style="24" customWidth="1"/>
    <col min="6658" max="6658" width="8.6328125" style="24" customWidth="1"/>
    <col min="6659" max="6659" width="23.6328125" style="24" customWidth="1"/>
    <col min="6660" max="6661" width="6.6328125" style="24" customWidth="1"/>
    <col min="6662" max="6662" width="11.08984375" style="24" customWidth="1"/>
    <col min="6663" max="6663" width="13.08984375" style="24" customWidth="1"/>
    <col min="6664" max="6664" width="20.6328125" style="24" customWidth="1"/>
    <col min="6665" max="6665" width="1.08984375" style="24" customWidth="1"/>
    <col min="6666" max="6912" width="9" style="24"/>
    <col min="6913" max="6913" width="3.90625" style="24" customWidth="1"/>
    <col min="6914" max="6914" width="8.6328125" style="24" customWidth="1"/>
    <col min="6915" max="6915" width="23.6328125" style="24" customWidth="1"/>
    <col min="6916" max="6917" width="6.6328125" style="24" customWidth="1"/>
    <col min="6918" max="6918" width="11.08984375" style="24" customWidth="1"/>
    <col min="6919" max="6919" width="13.08984375" style="24" customWidth="1"/>
    <col min="6920" max="6920" width="20.6328125" style="24" customWidth="1"/>
    <col min="6921" max="6921" width="1.08984375" style="24" customWidth="1"/>
    <col min="6922" max="7168" width="9" style="24"/>
    <col min="7169" max="7169" width="3.90625" style="24" customWidth="1"/>
    <col min="7170" max="7170" width="8.6328125" style="24" customWidth="1"/>
    <col min="7171" max="7171" width="23.6328125" style="24" customWidth="1"/>
    <col min="7172" max="7173" width="6.6328125" style="24" customWidth="1"/>
    <col min="7174" max="7174" width="11.08984375" style="24" customWidth="1"/>
    <col min="7175" max="7175" width="13.08984375" style="24" customWidth="1"/>
    <col min="7176" max="7176" width="20.6328125" style="24" customWidth="1"/>
    <col min="7177" max="7177" width="1.08984375" style="24" customWidth="1"/>
    <col min="7178" max="7424" width="9" style="24"/>
    <col min="7425" max="7425" width="3.90625" style="24" customWidth="1"/>
    <col min="7426" max="7426" width="8.6328125" style="24" customWidth="1"/>
    <col min="7427" max="7427" width="23.6328125" style="24" customWidth="1"/>
    <col min="7428" max="7429" width="6.6328125" style="24" customWidth="1"/>
    <col min="7430" max="7430" width="11.08984375" style="24" customWidth="1"/>
    <col min="7431" max="7431" width="13.08984375" style="24" customWidth="1"/>
    <col min="7432" max="7432" width="20.6328125" style="24" customWidth="1"/>
    <col min="7433" max="7433" width="1.08984375" style="24" customWidth="1"/>
    <col min="7434" max="7680" width="9" style="24"/>
    <col min="7681" max="7681" width="3.90625" style="24" customWidth="1"/>
    <col min="7682" max="7682" width="8.6328125" style="24" customWidth="1"/>
    <col min="7683" max="7683" width="23.6328125" style="24" customWidth="1"/>
    <col min="7684" max="7685" width="6.6328125" style="24" customWidth="1"/>
    <col min="7686" max="7686" width="11.08984375" style="24" customWidth="1"/>
    <col min="7687" max="7687" width="13.08984375" style="24" customWidth="1"/>
    <col min="7688" max="7688" width="20.6328125" style="24" customWidth="1"/>
    <col min="7689" max="7689" width="1.08984375" style="24" customWidth="1"/>
    <col min="7690" max="7936" width="9" style="24"/>
    <col min="7937" max="7937" width="3.90625" style="24" customWidth="1"/>
    <col min="7938" max="7938" width="8.6328125" style="24" customWidth="1"/>
    <col min="7939" max="7939" width="23.6328125" style="24" customWidth="1"/>
    <col min="7940" max="7941" width="6.6328125" style="24" customWidth="1"/>
    <col min="7942" max="7942" width="11.08984375" style="24" customWidth="1"/>
    <col min="7943" max="7943" width="13.08984375" style="24" customWidth="1"/>
    <col min="7944" max="7944" width="20.6328125" style="24" customWidth="1"/>
    <col min="7945" max="7945" width="1.08984375" style="24" customWidth="1"/>
    <col min="7946" max="8192" width="9" style="24"/>
    <col min="8193" max="8193" width="3.90625" style="24" customWidth="1"/>
    <col min="8194" max="8194" width="8.6328125" style="24" customWidth="1"/>
    <col min="8195" max="8195" width="23.6328125" style="24" customWidth="1"/>
    <col min="8196" max="8197" width="6.6328125" style="24" customWidth="1"/>
    <col min="8198" max="8198" width="11.08984375" style="24" customWidth="1"/>
    <col min="8199" max="8199" width="13.08984375" style="24" customWidth="1"/>
    <col min="8200" max="8200" width="20.6328125" style="24" customWidth="1"/>
    <col min="8201" max="8201" width="1.08984375" style="24" customWidth="1"/>
    <col min="8202" max="8448" width="9" style="24"/>
    <col min="8449" max="8449" width="3.90625" style="24" customWidth="1"/>
    <col min="8450" max="8450" width="8.6328125" style="24" customWidth="1"/>
    <col min="8451" max="8451" width="23.6328125" style="24" customWidth="1"/>
    <col min="8452" max="8453" width="6.6328125" style="24" customWidth="1"/>
    <col min="8454" max="8454" width="11.08984375" style="24" customWidth="1"/>
    <col min="8455" max="8455" width="13.08984375" style="24" customWidth="1"/>
    <col min="8456" max="8456" width="20.6328125" style="24" customWidth="1"/>
    <col min="8457" max="8457" width="1.08984375" style="24" customWidth="1"/>
    <col min="8458" max="8704" width="9" style="24"/>
    <col min="8705" max="8705" width="3.90625" style="24" customWidth="1"/>
    <col min="8706" max="8706" width="8.6328125" style="24" customWidth="1"/>
    <col min="8707" max="8707" width="23.6328125" style="24" customWidth="1"/>
    <col min="8708" max="8709" width="6.6328125" style="24" customWidth="1"/>
    <col min="8710" max="8710" width="11.08984375" style="24" customWidth="1"/>
    <col min="8711" max="8711" width="13.08984375" style="24" customWidth="1"/>
    <col min="8712" max="8712" width="20.6328125" style="24" customWidth="1"/>
    <col min="8713" max="8713" width="1.08984375" style="24" customWidth="1"/>
    <col min="8714" max="8960" width="9" style="24"/>
    <col min="8961" max="8961" width="3.90625" style="24" customWidth="1"/>
    <col min="8962" max="8962" width="8.6328125" style="24" customWidth="1"/>
    <col min="8963" max="8963" width="23.6328125" style="24" customWidth="1"/>
    <col min="8964" max="8965" width="6.6328125" style="24" customWidth="1"/>
    <col min="8966" max="8966" width="11.08984375" style="24" customWidth="1"/>
    <col min="8967" max="8967" width="13.08984375" style="24" customWidth="1"/>
    <col min="8968" max="8968" width="20.6328125" style="24" customWidth="1"/>
    <col min="8969" max="8969" width="1.08984375" style="24" customWidth="1"/>
    <col min="8970" max="9216" width="9" style="24"/>
    <col min="9217" max="9217" width="3.90625" style="24" customWidth="1"/>
    <col min="9218" max="9218" width="8.6328125" style="24" customWidth="1"/>
    <col min="9219" max="9219" width="23.6328125" style="24" customWidth="1"/>
    <col min="9220" max="9221" width="6.6328125" style="24" customWidth="1"/>
    <col min="9222" max="9222" width="11.08984375" style="24" customWidth="1"/>
    <col min="9223" max="9223" width="13.08984375" style="24" customWidth="1"/>
    <col min="9224" max="9224" width="20.6328125" style="24" customWidth="1"/>
    <col min="9225" max="9225" width="1.08984375" style="24" customWidth="1"/>
    <col min="9226" max="9472" width="9" style="24"/>
    <col min="9473" max="9473" width="3.90625" style="24" customWidth="1"/>
    <col min="9474" max="9474" width="8.6328125" style="24" customWidth="1"/>
    <col min="9475" max="9475" width="23.6328125" style="24" customWidth="1"/>
    <col min="9476" max="9477" width="6.6328125" style="24" customWidth="1"/>
    <col min="9478" max="9478" width="11.08984375" style="24" customWidth="1"/>
    <col min="9479" max="9479" width="13.08984375" style="24" customWidth="1"/>
    <col min="9480" max="9480" width="20.6328125" style="24" customWidth="1"/>
    <col min="9481" max="9481" width="1.08984375" style="24" customWidth="1"/>
    <col min="9482" max="9728" width="9" style="24"/>
    <col min="9729" max="9729" width="3.90625" style="24" customWidth="1"/>
    <col min="9730" max="9730" width="8.6328125" style="24" customWidth="1"/>
    <col min="9731" max="9731" width="23.6328125" style="24" customWidth="1"/>
    <col min="9732" max="9733" width="6.6328125" style="24" customWidth="1"/>
    <col min="9734" max="9734" width="11.08984375" style="24" customWidth="1"/>
    <col min="9735" max="9735" width="13.08984375" style="24" customWidth="1"/>
    <col min="9736" max="9736" width="20.6328125" style="24" customWidth="1"/>
    <col min="9737" max="9737" width="1.08984375" style="24" customWidth="1"/>
    <col min="9738" max="9984" width="9" style="24"/>
    <col min="9985" max="9985" width="3.90625" style="24" customWidth="1"/>
    <col min="9986" max="9986" width="8.6328125" style="24" customWidth="1"/>
    <col min="9987" max="9987" width="23.6328125" style="24" customWidth="1"/>
    <col min="9988" max="9989" width="6.6328125" style="24" customWidth="1"/>
    <col min="9990" max="9990" width="11.08984375" style="24" customWidth="1"/>
    <col min="9991" max="9991" width="13.08984375" style="24" customWidth="1"/>
    <col min="9992" max="9992" width="20.6328125" style="24" customWidth="1"/>
    <col min="9993" max="9993" width="1.08984375" style="24" customWidth="1"/>
    <col min="9994" max="10240" width="9" style="24"/>
    <col min="10241" max="10241" width="3.90625" style="24" customWidth="1"/>
    <col min="10242" max="10242" width="8.6328125" style="24" customWidth="1"/>
    <col min="10243" max="10243" width="23.6328125" style="24" customWidth="1"/>
    <col min="10244" max="10245" width="6.6328125" style="24" customWidth="1"/>
    <col min="10246" max="10246" width="11.08984375" style="24" customWidth="1"/>
    <col min="10247" max="10247" width="13.08984375" style="24" customWidth="1"/>
    <col min="10248" max="10248" width="20.6328125" style="24" customWidth="1"/>
    <col min="10249" max="10249" width="1.08984375" style="24" customWidth="1"/>
    <col min="10250" max="10496" width="9" style="24"/>
    <col min="10497" max="10497" width="3.90625" style="24" customWidth="1"/>
    <col min="10498" max="10498" width="8.6328125" style="24" customWidth="1"/>
    <col min="10499" max="10499" width="23.6328125" style="24" customWidth="1"/>
    <col min="10500" max="10501" width="6.6328125" style="24" customWidth="1"/>
    <col min="10502" max="10502" width="11.08984375" style="24" customWidth="1"/>
    <col min="10503" max="10503" width="13.08984375" style="24" customWidth="1"/>
    <col min="10504" max="10504" width="20.6328125" style="24" customWidth="1"/>
    <col min="10505" max="10505" width="1.08984375" style="24" customWidth="1"/>
    <col min="10506" max="10752" width="9" style="24"/>
    <col min="10753" max="10753" width="3.90625" style="24" customWidth="1"/>
    <col min="10754" max="10754" width="8.6328125" style="24" customWidth="1"/>
    <col min="10755" max="10755" width="23.6328125" style="24" customWidth="1"/>
    <col min="10756" max="10757" width="6.6328125" style="24" customWidth="1"/>
    <col min="10758" max="10758" width="11.08984375" style="24" customWidth="1"/>
    <col min="10759" max="10759" width="13.08984375" style="24" customWidth="1"/>
    <col min="10760" max="10760" width="20.6328125" style="24" customWidth="1"/>
    <col min="10761" max="10761" width="1.08984375" style="24" customWidth="1"/>
    <col min="10762" max="11008" width="9" style="24"/>
    <col min="11009" max="11009" width="3.90625" style="24" customWidth="1"/>
    <col min="11010" max="11010" width="8.6328125" style="24" customWidth="1"/>
    <col min="11011" max="11011" width="23.6328125" style="24" customWidth="1"/>
    <col min="11012" max="11013" width="6.6328125" style="24" customWidth="1"/>
    <col min="11014" max="11014" width="11.08984375" style="24" customWidth="1"/>
    <col min="11015" max="11015" width="13.08984375" style="24" customWidth="1"/>
    <col min="11016" max="11016" width="20.6328125" style="24" customWidth="1"/>
    <col min="11017" max="11017" width="1.08984375" style="24" customWidth="1"/>
    <col min="11018" max="11264" width="9" style="24"/>
    <col min="11265" max="11265" width="3.90625" style="24" customWidth="1"/>
    <col min="11266" max="11266" width="8.6328125" style="24" customWidth="1"/>
    <col min="11267" max="11267" width="23.6328125" style="24" customWidth="1"/>
    <col min="11268" max="11269" width="6.6328125" style="24" customWidth="1"/>
    <col min="11270" max="11270" width="11.08984375" style="24" customWidth="1"/>
    <col min="11271" max="11271" width="13.08984375" style="24" customWidth="1"/>
    <col min="11272" max="11272" width="20.6328125" style="24" customWidth="1"/>
    <col min="11273" max="11273" width="1.08984375" style="24" customWidth="1"/>
    <col min="11274" max="11520" width="9" style="24"/>
    <col min="11521" max="11521" width="3.90625" style="24" customWidth="1"/>
    <col min="11522" max="11522" width="8.6328125" style="24" customWidth="1"/>
    <col min="11523" max="11523" width="23.6328125" style="24" customWidth="1"/>
    <col min="11524" max="11525" width="6.6328125" style="24" customWidth="1"/>
    <col min="11526" max="11526" width="11.08984375" style="24" customWidth="1"/>
    <col min="11527" max="11527" width="13.08984375" style="24" customWidth="1"/>
    <col min="11528" max="11528" width="20.6328125" style="24" customWidth="1"/>
    <col min="11529" max="11529" width="1.08984375" style="24" customWidth="1"/>
    <col min="11530" max="11776" width="9" style="24"/>
    <col min="11777" max="11777" width="3.90625" style="24" customWidth="1"/>
    <col min="11778" max="11778" width="8.6328125" style="24" customWidth="1"/>
    <col min="11779" max="11779" width="23.6328125" style="24" customWidth="1"/>
    <col min="11780" max="11781" width="6.6328125" style="24" customWidth="1"/>
    <col min="11782" max="11782" width="11.08984375" style="24" customWidth="1"/>
    <col min="11783" max="11783" width="13.08984375" style="24" customWidth="1"/>
    <col min="11784" max="11784" width="20.6328125" style="24" customWidth="1"/>
    <col min="11785" max="11785" width="1.08984375" style="24" customWidth="1"/>
    <col min="11786" max="12032" width="9" style="24"/>
    <col min="12033" max="12033" width="3.90625" style="24" customWidth="1"/>
    <col min="12034" max="12034" width="8.6328125" style="24" customWidth="1"/>
    <col min="12035" max="12035" width="23.6328125" style="24" customWidth="1"/>
    <col min="12036" max="12037" width="6.6328125" style="24" customWidth="1"/>
    <col min="12038" max="12038" width="11.08984375" style="24" customWidth="1"/>
    <col min="12039" max="12039" width="13.08984375" style="24" customWidth="1"/>
    <col min="12040" max="12040" width="20.6328125" style="24" customWidth="1"/>
    <col min="12041" max="12041" width="1.08984375" style="24" customWidth="1"/>
    <col min="12042" max="12288" width="9" style="24"/>
    <col min="12289" max="12289" width="3.90625" style="24" customWidth="1"/>
    <col min="12290" max="12290" width="8.6328125" style="24" customWidth="1"/>
    <col min="12291" max="12291" width="23.6328125" style="24" customWidth="1"/>
    <col min="12292" max="12293" width="6.6328125" style="24" customWidth="1"/>
    <col min="12294" max="12294" width="11.08984375" style="24" customWidth="1"/>
    <col min="12295" max="12295" width="13.08984375" style="24" customWidth="1"/>
    <col min="12296" max="12296" width="20.6328125" style="24" customWidth="1"/>
    <col min="12297" max="12297" width="1.08984375" style="24" customWidth="1"/>
    <col min="12298" max="12544" width="9" style="24"/>
    <col min="12545" max="12545" width="3.90625" style="24" customWidth="1"/>
    <col min="12546" max="12546" width="8.6328125" style="24" customWidth="1"/>
    <col min="12547" max="12547" width="23.6328125" style="24" customWidth="1"/>
    <col min="12548" max="12549" width="6.6328125" style="24" customWidth="1"/>
    <col min="12550" max="12550" width="11.08984375" style="24" customWidth="1"/>
    <col min="12551" max="12551" width="13.08984375" style="24" customWidth="1"/>
    <col min="12552" max="12552" width="20.6328125" style="24" customWidth="1"/>
    <col min="12553" max="12553" width="1.08984375" style="24" customWidth="1"/>
    <col min="12554" max="12800" width="9" style="24"/>
    <col min="12801" max="12801" width="3.90625" style="24" customWidth="1"/>
    <col min="12802" max="12802" width="8.6328125" style="24" customWidth="1"/>
    <col min="12803" max="12803" width="23.6328125" style="24" customWidth="1"/>
    <col min="12804" max="12805" width="6.6328125" style="24" customWidth="1"/>
    <col min="12806" max="12806" width="11.08984375" style="24" customWidth="1"/>
    <col min="12807" max="12807" width="13.08984375" style="24" customWidth="1"/>
    <col min="12808" max="12808" width="20.6328125" style="24" customWidth="1"/>
    <col min="12809" max="12809" width="1.08984375" style="24" customWidth="1"/>
    <col min="12810" max="13056" width="9" style="24"/>
    <col min="13057" max="13057" width="3.90625" style="24" customWidth="1"/>
    <col min="13058" max="13058" width="8.6328125" style="24" customWidth="1"/>
    <col min="13059" max="13059" width="23.6328125" style="24" customWidth="1"/>
    <col min="13060" max="13061" width="6.6328125" style="24" customWidth="1"/>
    <col min="13062" max="13062" width="11.08984375" style="24" customWidth="1"/>
    <col min="13063" max="13063" width="13.08984375" style="24" customWidth="1"/>
    <col min="13064" max="13064" width="20.6328125" style="24" customWidth="1"/>
    <col min="13065" max="13065" width="1.08984375" style="24" customWidth="1"/>
    <col min="13066" max="13312" width="9" style="24"/>
    <col min="13313" max="13313" width="3.90625" style="24" customWidth="1"/>
    <col min="13314" max="13314" width="8.6328125" style="24" customWidth="1"/>
    <col min="13315" max="13315" width="23.6328125" style="24" customWidth="1"/>
    <col min="13316" max="13317" width="6.6328125" style="24" customWidth="1"/>
    <col min="13318" max="13318" width="11.08984375" style="24" customWidth="1"/>
    <col min="13319" max="13319" width="13.08984375" style="24" customWidth="1"/>
    <col min="13320" max="13320" width="20.6328125" style="24" customWidth="1"/>
    <col min="13321" max="13321" width="1.08984375" style="24" customWidth="1"/>
    <col min="13322" max="13568" width="9" style="24"/>
    <col min="13569" max="13569" width="3.90625" style="24" customWidth="1"/>
    <col min="13570" max="13570" width="8.6328125" style="24" customWidth="1"/>
    <col min="13571" max="13571" width="23.6328125" style="24" customWidth="1"/>
    <col min="13572" max="13573" width="6.6328125" style="24" customWidth="1"/>
    <col min="13574" max="13574" width="11.08984375" style="24" customWidth="1"/>
    <col min="13575" max="13575" width="13.08984375" style="24" customWidth="1"/>
    <col min="13576" max="13576" width="20.6328125" style="24" customWidth="1"/>
    <col min="13577" max="13577" width="1.08984375" style="24" customWidth="1"/>
    <col min="13578" max="13824" width="9" style="24"/>
    <col min="13825" max="13825" width="3.90625" style="24" customWidth="1"/>
    <col min="13826" max="13826" width="8.6328125" style="24" customWidth="1"/>
    <col min="13827" max="13827" width="23.6328125" style="24" customWidth="1"/>
    <col min="13828" max="13829" width="6.6328125" style="24" customWidth="1"/>
    <col min="13830" max="13830" width="11.08984375" style="24" customWidth="1"/>
    <col min="13831" max="13831" width="13.08984375" style="24" customWidth="1"/>
    <col min="13832" max="13832" width="20.6328125" style="24" customWidth="1"/>
    <col min="13833" max="13833" width="1.08984375" style="24" customWidth="1"/>
    <col min="13834" max="14080" width="9" style="24"/>
    <col min="14081" max="14081" width="3.90625" style="24" customWidth="1"/>
    <col min="14082" max="14082" width="8.6328125" style="24" customWidth="1"/>
    <col min="14083" max="14083" width="23.6328125" style="24" customWidth="1"/>
    <col min="14084" max="14085" width="6.6328125" style="24" customWidth="1"/>
    <col min="14086" max="14086" width="11.08984375" style="24" customWidth="1"/>
    <col min="14087" max="14087" width="13.08984375" style="24" customWidth="1"/>
    <col min="14088" max="14088" width="20.6328125" style="24" customWidth="1"/>
    <col min="14089" max="14089" width="1.08984375" style="24" customWidth="1"/>
    <col min="14090" max="14336" width="9" style="24"/>
    <col min="14337" max="14337" width="3.90625" style="24" customWidth="1"/>
    <col min="14338" max="14338" width="8.6328125" style="24" customWidth="1"/>
    <col min="14339" max="14339" width="23.6328125" style="24" customWidth="1"/>
    <col min="14340" max="14341" width="6.6328125" style="24" customWidth="1"/>
    <col min="14342" max="14342" width="11.08984375" style="24" customWidth="1"/>
    <col min="14343" max="14343" width="13.08984375" style="24" customWidth="1"/>
    <col min="14344" max="14344" width="20.6328125" style="24" customWidth="1"/>
    <col min="14345" max="14345" width="1.08984375" style="24" customWidth="1"/>
    <col min="14346" max="14592" width="9" style="24"/>
    <col min="14593" max="14593" width="3.90625" style="24" customWidth="1"/>
    <col min="14594" max="14594" width="8.6328125" style="24" customWidth="1"/>
    <col min="14595" max="14595" width="23.6328125" style="24" customWidth="1"/>
    <col min="14596" max="14597" width="6.6328125" style="24" customWidth="1"/>
    <col min="14598" max="14598" width="11.08984375" style="24" customWidth="1"/>
    <col min="14599" max="14599" width="13.08984375" style="24" customWidth="1"/>
    <col min="14600" max="14600" width="20.6328125" style="24" customWidth="1"/>
    <col min="14601" max="14601" width="1.08984375" style="24" customWidth="1"/>
    <col min="14602" max="14848" width="9" style="24"/>
    <col min="14849" max="14849" width="3.90625" style="24" customWidth="1"/>
    <col min="14850" max="14850" width="8.6328125" style="24" customWidth="1"/>
    <col min="14851" max="14851" width="23.6328125" style="24" customWidth="1"/>
    <col min="14852" max="14853" width="6.6328125" style="24" customWidth="1"/>
    <col min="14854" max="14854" width="11.08984375" style="24" customWidth="1"/>
    <col min="14855" max="14855" width="13.08984375" style="24" customWidth="1"/>
    <col min="14856" max="14856" width="20.6328125" style="24" customWidth="1"/>
    <col min="14857" max="14857" width="1.08984375" style="24" customWidth="1"/>
    <col min="14858" max="15104" width="9" style="24"/>
    <col min="15105" max="15105" width="3.90625" style="24" customWidth="1"/>
    <col min="15106" max="15106" width="8.6328125" style="24" customWidth="1"/>
    <col min="15107" max="15107" width="23.6328125" style="24" customWidth="1"/>
    <col min="15108" max="15109" width="6.6328125" style="24" customWidth="1"/>
    <col min="15110" max="15110" width="11.08984375" style="24" customWidth="1"/>
    <col min="15111" max="15111" width="13.08984375" style="24" customWidth="1"/>
    <col min="15112" max="15112" width="20.6328125" style="24" customWidth="1"/>
    <col min="15113" max="15113" width="1.08984375" style="24" customWidth="1"/>
    <col min="15114" max="15360" width="9" style="24"/>
    <col min="15361" max="15361" width="3.90625" style="24" customWidth="1"/>
    <col min="15362" max="15362" width="8.6328125" style="24" customWidth="1"/>
    <col min="15363" max="15363" width="23.6328125" style="24" customWidth="1"/>
    <col min="15364" max="15365" width="6.6328125" style="24" customWidth="1"/>
    <col min="15366" max="15366" width="11.08984375" style="24" customWidth="1"/>
    <col min="15367" max="15367" width="13.08984375" style="24" customWidth="1"/>
    <col min="15368" max="15368" width="20.6328125" style="24" customWidth="1"/>
    <col min="15369" max="15369" width="1.08984375" style="24" customWidth="1"/>
    <col min="15370" max="15616" width="9" style="24"/>
    <col min="15617" max="15617" width="3.90625" style="24" customWidth="1"/>
    <col min="15618" max="15618" width="8.6328125" style="24" customWidth="1"/>
    <col min="15619" max="15619" width="23.6328125" style="24" customWidth="1"/>
    <col min="15620" max="15621" width="6.6328125" style="24" customWidth="1"/>
    <col min="15622" max="15622" width="11.08984375" style="24" customWidth="1"/>
    <col min="15623" max="15623" width="13.08984375" style="24" customWidth="1"/>
    <col min="15624" max="15624" width="20.6328125" style="24" customWidth="1"/>
    <col min="15625" max="15625" width="1.08984375" style="24" customWidth="1"/>
    <col min="15626" max="15872" width="9" style="24"/>
    <col min="15873" max="15873" width="3.90625" style="24" customWidth="1"/>
    <col min="15874" max="15874" width="8.6328125" style="24" customWidth="1"/>
    <col min="15875" max="15875" width="23.6328125" style="24" customWidth="1"/>
    <col min="15876" max="15877" width="6.6328125" style="24" customWidth="1"/>
    <col min="15878" max="15878" width="11.08984375" style="24" customWidth="1"/>
    <col min="15879" max="15879" width="13.08984375" style="24" customWidth="1"/>
    <col min="15880" max="15880" width="20.6328125" style="24" customWidth="1"/>
    <col min="15881" max="15881" width="1.08984375" style="24" customWidth="1"/>
    <col min="15882" max="16128" width="9" style="24"/>
    <col min="16129" max="16129" width="3.90625" style="24" customWidth="1"/>
    <col min="16130" max="16130" width="8.6328125" style="24" customWidth="1"/>
    <col min="16131" max="16131" width="23.6328125" style="24" customWidth="1"/>
    <col min="16132" max="16133" width="6.6328125" style="24" customWidth="1"/>
    <col min="16134" max="16134" width="11.08984375" style="24" customWidth="1"/>
    <col min="16135" max="16135" width="13.08984375" style="24" customWidth="1"/>
    <col min="16136" max="16136" width="20.6328125" style="24" customWidth="1"/>
    <col min="16137" max="16137" width="1.08984375" style="24" customWidth="1"/>
    <col min="16138" max="16384" width="9" style="24"/>
  </cols>
  <sheetData>
    <row r="1" spans="2:13" x14ac:dyDescent="0.3">
      <c r="H1" s="25"/>
      <c r="I1" s="25"/>
    </row>
    <row r="2" spans="2:13" ht="24" thickBot="1" x14ac:dyDescent="0.4">
      <c r="B2" s="26" t="s">
        <v>73</v>
      </c>
      <c r="C2" s="27"/>
      <c r="D2" s="28"/>
      <c r="E2" s="29"/>
      <c r="F2" s="28"/>
      <c r="G2" s="28"/>
      <c r="H2" s="30">
        <v>43549</v>
      </c>
      <c r="I2" s="31"/>
    </row>
    <row r="3" spans="2:13" ht="14.5" thickTop="1" x14ac:dyDescent="0.3"/>
    <row r="4" spans="2:13" x14ac:dyDescent="0.3">
      <c r="B4" s="105" t="s">
        <v>74</v>
      </c>
      <c r="C4" s="106"/>
      <c r="D4" s="107"/>
    </row>
    <row r="5" spans="2:13" ht="15" customHeight="1" x14ac:dyDescent="0.3">
      <c r="B5" s="108" t="s">
        <v>75</v>
      </c>
      <c r="C5" s="109"/>
      <c r="D5" s="110"/>
    </row>
    <row r="6" spans="2:13" ht="18" x14ac:dyDescent="0.55000000000000004">
      <c r="B6" s="111" t="s">
        <v>76</v>
      </c>
      <c r="C6" s="112"/>
      <c r="D6" s="113"/>
      <c r="E6" s="32"/>
    </row>
    <row r="7" spans="2:13" x14ac:dyDescent="0.3">
      <c r="B7" s="114" t="s">
        <v>77</v>
      </c>
      <c r="C7" s="115"/>
      <c r="D7" s="116"/>
    </row>
    <row r="8" spans="2:13" ht="17.25" customHeight="1" x14ac:dyDescent="0.35">
      <c r="B8" s="117" t="s">
        <v>78</v>
      </c>
      <c r="C8" s="118"/>
      <c r="D8" s="119"/>
      <c r="F8" s="103"/>
      <c r="G8" s="104"/>
      <c r="H8" s="104"/>
    </row>
    <row r="9" spans="2:13" ht="21.65" customHeight="1" x14ac:dyDescent="0.55000000000000004">
      <c r="C9" s="33"/>
      <c r="D9" s="33"/>
      <c r="F9" s="120" t="s">
        <v>79</v>
      </c>
      <c r="G9" s="121"/>
      <c r="H9" s="122"/>
    </row>
    <row r="10" spans="2:13" ht="21" customHeight="1" x14ac:dyDescent="0.55000000000000004">
      <c r="B10" s="34" t="s">
        <v>80</v>
      </c>
      <c r="C10" s="33"/>
      <c r="D10" s="33"/>
      <c r="F10" s="123" t="s">
        <v>81</v>
      </c>
      <c r="G10" s="124"/>
      <c r="H10" s="125"/>
    </row>
    <row r="11" spans="2:13" ht="13.5" customHeight="1" x14ac:dyDescent="0.3">
      <c r="B11" s="36"/>
      <c r="C11" s="126">
        <f>SUM(G38)</f>
        <v>1765800</v>
      </c>
      <c r="D11" s="127"/>
      <c r="F11" s="108" t="s">
        <v>82</v>
      </c>
      <c r="G11" s="109"/>
      <c r="H11" s="110"/>
    </row>
    <row r="12" spans="2:13" ht="15" customHeight="1" x14ac:dyDescent="0.3">
      <c r="B12" s="37" t="s">
        <v>83</v>
      </c>
      <c r="C12" s="128"/>
      <c r="D12" s="129"/>
      <c r="F12" s="132" t="s">
        <v>84</v>
      </c>
      <c r="G12" s="133"/>
      <c r="H12" s="134"/>
      <c r="K12" s="38"/>
      <c r="L12" s="39"/>
      <c r="M12" s="39"/>
    </row>
    <row r="13" spans="2:13" ht="15" customHeight="1" x14ac:dyDescent="0.55000000000000004">
      <c r="B13" s="40"/>
      <c r="C13" s="130"/>
      <c r="D13" s="131"/>
      <c r="F13" s="111"/>
      <c r="G13" s="112"/>
      <c r="H13" s="113"/>
      <c r="I13" s="41"/>
      <c r="K13" s="39"/>
      <c r="L13" s="39"/>
      <c r="M13" s="42"/>
    </row>
    <row r="14" spans="2:13" ht="18" x14ac:dyDescent="0.55000000000000004">
      <c r="F14" s="137" t="s">
        <v>85</v>
      </c>
      <c r="G14" s="138"/>
      <c r="H14" s="139"/>
      <c r="K14" s="43"/>
    </row>
    <row r="15" spans="2:13" ht="29.25" customHeight="1" x14ac:dyDescent="0.3">
      <c r="B15" s="44" t="s">
        <v>86</v>
      </c>
      <c r="C15" s="140" t="s">
        <v>87</v>
      </c>
      <c r="D15" s="141"/>
      <c r="E15" s="141"/>
      <c r="F15" s="141"/>
      <c r="G15" s="141"/>
      <c r="J15" s="45"/>
    </row>
    <row r="16" spans="2:13" ht="16" thickBot="1" x14ac:dyDescent="0.4">
      <c r="K16" s="46"/>
    </row>
    <row r="17" spans="1:9" ht="18.649999999999999" customHeight="1" x14ac:dyDescent="0.3">
      <c r="A17" s="47"/>
      <c r="B17" s="142" t="s">
        <v>88</v>
      </c>
      <c r="C17" s="143"/>
      <c r="D17" s="142" t="s">
        <v>89</v>
      </c>
      <c r="E17" s="143"/>
      <c r="F17" s="48" t="s">
        <v>90</v>
      </c>
      <c r="G17" s="48" t="s">
        <v>91</v>
      </c>
      <c r="H17" s="49" t="s">
        <v>92</v>
      </c>
      <c r="I17" s="41"/>
    </row>
    <row r="18" spans="1:9" ht="18.649999999999999" customHeight="1" x14ac:dyDescent="0.3">
      <c r="A18" s="50"/>
      <c r="B18" s="144"/>
      <c r="C18" s="145"/>
      <c r="D18" s="51"/>
      <c r="E18" s="52"/>
      <c r="F18" s="53"/>
      <c r="G18" s="54"/>
      <c r="H18" s="55"/>
    </row>
    <row r="19" spans="1:9" ht="18.649999999999999" customHeight="1" x14ac:dyDescent="0.3">
      <c r="A19" s="50">
        <v>1</v>
      </c>
      <c r="B19" s="135" t="s">
        <v>26</v>
      </c>
      <c r="C19" s="136"/>
      <c r="E19" s="56"/>
      <c r="F19" s="57"/>
      <c r="G19" s="57"/>
      <c r="H19" s="58"/>
    </row>
    <row r="20" spans="1:9" ht="18.649999999999999" customHeight="1" x14ac:dyDescent="0.3">
      <c r="A20" s="50"/>
      <c r="B20" s="135" t="s">
        <v>93</v>
      </c>
      <c r="C20" s="136"/>
      <c r="D20" s="59">
        <v>240</v>
      </c>
      <c r="E20" s="60" t="s">
        <v>94</v>
      </c>
      <c r="F20" s="61">
        <v>3000</v>
      </c>
      <c r="G20" s="62">
        <f>D20*F20</f>
        <v>720000</v>
      </c>
      <c r="H20" s="58"/>
    </row>
    <row r="21" spans="1:9" ht="18.649999999999999" customHeight="1" x14ac:dyDescent="0.3">
      <c r="A21" s="50"/>
      <c r="B21" s="135"/>
      <c r="C21" s="146"/>
      <c r="D21" s="63"/>
      <c r="E21" s="64"/>
      <c r="F21" s="65"/>
      <c r="G21" s="62"/>
      <c r="H21" s="58"/>
    </row>
    <row r="22" spans="1:9" ht="18.649999999999999" customHeight="1" x14ac:dyDescent="0.3">
      <c r="A22" s="50">
        <v>2</v>
      </c>
      <c r="B22" s="135" t="s">
        <v>95</v>
      </c>
      <c r="C22" s="136"/>
      <c r="D22" s="63"/>
      <c r="E22" s="64"/>
      <c r="F22" s="65"/>
      <c r="G22" s="62"/>
      <c r="H22" s="66"/>
    </row>
    <row r="23" spans="1:9" ht="18.649999999999999" customHeight="1" x14ac:dyDescent="0.3">
      <c r="A23" s="50"/>
      <c r="B23" s="147" t="s">
        <v>148</v>
      </c>
      <c r="C23" s="148"/>
      <c r="D23" s="63">
        <v>180</v>
      </c>
      <c r="E23" s="64" t="s">
        <v>94</v>
      </c>
      <c r="F23" s="65">
        <v>3000</v>
      </c>
      <c r="G23" s="62">
        <f>D23*F23</f>
        <v>540000</v>
      </c>
      <c r="H23" s="66"/>
    </row>
    <row r="24" spans="1:9" ht="18.649999999999999" customHeight="1" x14ac:dyDescent="0.3">
      <c r="A24" s="50"/>
      <c r="B24" s="149"/>
      <c r="C24" s="150"/>
      <c r="D24" s="63"/>
      <c r="E24" s="64"/>
      <c r="F24" s="65"/>
      <c r="G24" s="62"/>
      <c r="H24" s="67"/>
    </row>
    <row r="25" spans="1:9" ht="18.649999999999999" customHeight="1" x14ac:dyDescent="0.3">
      <c r="A25" s="50">
        <v>3</v>
      </c>
      <c r="B25" s="135" t="s">
        <v>96</v>
      </c>
      <c r="C25" s="136"/>
      <c r="D25" s="63"/>
      <c r="E25" s="64"/>
      <c r="F25" s="68"/>
      <c r="G25" s="62"/>
      <c r="H25" s="55"/>
    </row>
    <row r="26" spans="1:9" ht="18.649999999999999" customHeight="1" x14ac:dyDescent="0.3">
      <c r="A26" s="50"/>
      <c r="B26" s="147" t="s">
        <v>111</v>
      </c>
      <c r="C26" s="148"/>
      <c r="D26" s="63">
        <v>25</v>
      </c>
      <c r="E26" s="64" t="s">
        <v>94</v>
      </c>
      <c r="F26" s="65">
        <v>3000</v>
      </c>
      <c r="G26" s="62">
        <f>D26*F26</f>
        <v>75000</v>
      </c>
      <c r="H26" s="69"/>
    </row>
    <row r="27" spans="1:9" ht="18.649999999999999" customHeight="1" x14ac:dyDescent="0.3">
      <c r="A27" s="50"/>
      <c r="B27" s="149"/>
      <c r="C27" s="150"/>
      <c r="D27" s="63"/>
      <c r="E27" s="64"/>
      <c r="F27" s="70"/>
      <c r="G27" s="62"/>
      <c r="H27" s="67"/>
    </row>
    <row r="28" spans="1:9" ht="18.649999999999999" customHeight="1" x14ac:dyDescent="0.3">
      <c r="A28" s="50">
        <v>4</v>
      </c>
      <c r="B28" s="135" t="s">
        <v>56</v>
      </c>
      <c r="C28" s="136"/>
      <c r="D28" s="63"/>
      <c r="E28" s="64"/>
      <c r="F28" s="68"/>
      <c r="G28" s="62"/>
      <c r="H28" s="69"/>
    </row>
    <row r="29" spans="1:9" ht="18.649999999999999" customHeight="1" x14ac:dyDescent="0.3">
      <c r="A29" s="50"/>
      <c r="B29" s="135" t="s">
        <v>97</v>
      </c>
      <c r="C29" s="136"/>
      <c r="D29" s="63">
        <v>60</v>
      </c>
      <c r="E29" s="64" t="s">
        <v>94</v>
      </c>
      <c r="F29" s="65">
        <v>3000</v>
      </c>
      <c r="G29" s="62">
        <f>D29*F29</f>
        <v>180000</v>
      </c>
      <c r="H29" s="71"/>
    </row>
    <row r="30" spans="1:9" ht="18.649999999999999" customHeight="1" x14ac:dyDescent="0.3">
      <c r="A30" s="50"/>
      <c r="B30" s="149"/>
      <c r="C30" s="150"/>
      <c r="D30" s="63"/>
      <c r="E30" s="64"/>
      <c r="F30" s="65"/>
      <c r="G30" s="62"/>
      <c r="H30" s="69"/>
    </row>
    <row r="31" spans="1:9" ht="18.649999999999999" customHeight="1" x14ac:dyDescent="0.3">
      <c r="A31" s="50">
        <v>5</v>
      </c>
      <c r="B31" s="149" t="s">
        <v>98</v>
      </c>
      <c r="C31" s="154"/>
      <c r="D31" s="63"/>
      <c r="E31" s="64"/>
      <c r="F31" s="65"/>
      <c r="G31" s="62"/>
      <c r="H31" s="55"/>
    </row>
    <row r="32" spans="1:9" ht="18.649999999999999" customHeight="1" x14ac:dyDescent="0.3">
      <c r="A32" s="50"/>
      <c r="B32" s="147" t="s">
        <v>114</v>
      </c>
      <c r="C32" s="148"/>
      <c r="D32" s="63">
        <v>40</v>
      </c>
      <c r="E32" s="64" t="s">
        <v>94</v>
      </c>
      <c r="F32" s="65">
        <v>3000</v>
      </c>
      <c r="G32" s="62">
        <f>D32*F32</f>
        <v>120000</v>
      </c>
      <c r="H32" s="55"/>
    </row>
    <row r="33" spans="1:9" ht="18" customHeight="1" x14ac:dyDescent="0.3">
      <c r="A33" s="50"/>
      <c r="B33" s="149"/>
      <c r="C33" s="150"/>
      <c r="D33" s="63"/>
      <c r="E33" s="64"/>
      <c r="F33" s="72"/>
      <c r="G33" s="62"/>
      <c r="H33" s="55"/>
    </row>
    <row r="34" spans="1:9" ht="18.649999999999999" customHeight="1" x14ac:dyDescent="0.3">
      <c r="A34" s="50"/>
      <c r="B34" s="149"/>
      <c r="C34" s="150"/>
      <c r="D34" s="63"/>
      <c r="E34" s="64"/>
      <c r="F34" s="65"/>
      <c r="G34" s="62"/>
      <c r="H34" s="55"/>
    </row>
    <row r="35" spans="1:9" ht="18.649999999999999" customHeight="1" thickBot="1" x14ac:dyDescent="0.35">
      <c r="A35" s="73"/>
      <c r="B35" s="155"/>
      <c r="C35" s="156"/>
      <c r="D35" s="74"/>
      <c r="E35" s="75"/>
      <c r="F35" s="76"/>
      <c r="G35" s="77"/>
      <c r="H35" s="78"/>
    </row>
    <row r="36" spans="1:9" ht="18.649999999999999" customHeight="1" thickTop="1" x14ac:dyDescent="0.35">
      <c r="A36" s="79"/>
      <c r="B36" s="157"/>
      <c r="C36" s="158"/>
      <c r="D36" s="151" t="s">
        <v>99</v>
      </c>
      <c r="E36" s="152"/>
      <c r="F36" s="153"/>
      <c r="G36" s="80">
        <f>SUM(G18:G35)</f>
        <v>1635000</v>
      </c>
      <c r="H36" s="81"/>
    </row>
    <row r="37" spans="1:9" ht="18.649999999999999" customHeight="1" x14ac:dyDescent="0.35">
      <c r="A37" s="82"/>
      <c r="B37" s="159"/>
      <c r="C37" s="160"/>
      <c r="D37" s="161" t="s">
        <v>100</v>
      </c>
      <c r="E37" s="162"/>
      <c r="F37" s="163"/>
      <c r="G37" s="83">
        <f>SUM(G36)*0.08</f>
        <v>130800</v>
      </c>
      <c r="H37" s="84"/>
    </row>
    <row r="38" spans="1:9" ht="18.649999999999999" customHeight="1" thickBot="1" x14ac:dyDescent="0.4">
      <c r="A38" s="85"/>
      <c r="B38" s="164"/>
      <c r="C38" s="165"/>
      <c r="D38" s="166" t="s">
        <v>101</v>
      </c>
      <c r="E38" s="167"/>
      <c r="F38" s="168"/>
      <c r="G38" s="86">
        <f>G36+G37</f>
        <v>1765800</v>
      </c>
      <c r="H38" s="87"/>
    </row>
    <row r="39" spans="1:9" ht="18.649999999999999" customHeight="1" x14ac:dyDescent="0.3">
      <c r="A39" s="169" t="s">
        <v>9</v>
      </c>
      <c r="B39" s="172" t="s">
        <v>102</v>
      </c>
      <c r="C39" s="173"/>
      <c r="D39" s="173"/>
      <c r="E39" s="173"/>
      <c r="F39" s="173"/>
      <c r="G39" s="173"/>
      <c r="H39" s="174"/>
      <c r="I39" s="35"/>
    </row>
    <row r="40" spans="1:9" ht="18.649999999999999" customHeight="1" x14ac:dyDescent="0.3">
      <c r="A40" s="170"/>
      <c r="B40" s="175" t="s">
        <v>103</v>
      </c>
      <c r="C40" s="176"/>
      <c r="D40" s="176"/>
      <c r="E40" s="176"/>
      <c r="F40" s="176"/>
      <c r="G40" s="176"/>
      <c r="H40" s="177"/>
      <c r="I40" s="88"/>
    </row>
    <row r="41" spans="1:9" ht="18.649999999999999" customHeight="1" x14ac:dyDescent="0.3">
      <c r="A41" s="170"/>
      <c r="B41" s="175"/>
      <c r="C41" s="178"/>
      <c r="D41" s="178"/>
      <c r="E41" s="178"/>
      <c r="F41" s="178"/>
      <c r="G41" s="178"/>
      <c r="H41" s="179"/>
      <c r="I41" s="88"/>
    </row>
    <row r="42" spans="1:9" ht="18.649999999999999" customHeight="1" thickBot="1" x14ac:dyDescent="0.35">
      <c r="A42" s="171"/>
      <c r="B42" s="180"/>
      <c r="C42" s="181"/>
      <c r="D42" s="181"/>
      <c r="E42" s="181"/>
      <c r="F42" s="181"/>
      <c r="G42" s="181"/>
      <c r="H42" s="182"/>
      <c r="I42" s="88"/>
    </row>
    <row r="44" spans="1:9" x14ac:dyDescent="0.3">
      <c r="C44" s="39"/>
    </row>
    <row r="45" spans="1:9" x14ac:dyDescent="0.3">
      <c r="C45" s="39"/>
    </row>
    <row r="46" spans="1:9" x14ac:dyDescent="0.3">
      <c r="C46" s="39"/>
    </row>
    <row r="47" spans="1:9" x14ac:dyDescent="0.3">
      <c r="C47" s="39"/>
    </row>
  </sheetData>
  <mergeCells count="45">
    <mergeCell ref="B37:C37"/>
    <mergeCell ref="D37:F37"/>
    <mergeCell ref="B38:C38"/>
    <mergeCell ref="D38:F38"/>
    <mergeCell ref="A39:A42"/>
    <mergeCell ref="B39:H39"/>
    <mergeCell ref="B40:H40"/>
    <mergeCell ref="B41:H41"/>
    <mergeCell ref="B42:H42"/>
    <mergeCell ref="D36:F36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25:C25"/>
    <mergeCell ref="F14:H14"/>
    <mergeCell ref="C15:G15"/>
    <mergeCell ref="B17:C17"/>
    <mergeCell ref="D17:E17"/>
    <mergeCell ref="B18:C18"/>
    <mergeCell ref="B19:C19"/>
    <mergeCell ref="B20:C20"/>
    <mergeCell ref="B21:C21"/>
    <mergeCell ref="B22:C22"/>
    <mergeCell ref="B23:C23"/>
    <mergeCell ref="B24:C24"/>
    <mergeCell ref="F9:H9"/>
    <mergeCell ref="F10:H10"/>
    <mergeCell ref="C11:D13"/>
    <mergeCell ref="F11:H11"/>
    <mergeCell ref="F12:H12"/>
    <mergeCell ref="F13:H13"/>
    <mergeCell ref="F8:H8"/>
    <mergeCell ref="B4:D4"/>
    <mergeCell ref="B5:D5"/>
    <mergeCell ref="B6:D6"/>
    <mergeCell ref="B7:D7"/>
    <mergeCell ref="B8:D8"/>
  </mergeCells>
  <phoneticPr fontId="2"/>
  <pageMargins left="0.47244094488188981" right="0.43307086614173229" top="0.98425196850393704" bottom="0.59055118110236227" header="0.55118110236220474" footer="0.51181102362204722"/>
  <pageSetup paperSize="9" scale="9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70D46-E2BF-439E-86A4-68C0AFB8E022}">
  <dimension ref="A1:M47"/>
  <sheetViews>
    <sheetView zoomScaleNormal="100" zoomScaleSheetLayoutView="100" workbookViewId="0">
      <selection sqref="A1:I42"/>
    </sheetView>
  </sheetViews>
  <sheetFormatPr defaultColWidth="9" defaultRowHeight="14" x14ac:dyDescent="0.3"/>
  <cols>
    <col min="1" max="1" width="3.90625" style="24" customWidth="1"/>
    <col min="2" max="2" width="8.6328125" style="24" customWidth="1"/>
    <col min="3" max="3" width="23.6328125" style="24" customWidth="1"/>
    <col min="4" max="5" width="6.6328125" style="24" customWidth="1"/>
    <col min="6" max="6" width="11.08984375" style="24" customWidth="1"/>
    <col min="7" max="7" width="13.08984375" style="24" customWidth="1"/>
    <col min="8" max="8" width="20.6328125" style="24" customWidth="1"/>
    <col min="9" max="9" width="1.08984375" style="24" customWidth="1"/>
    <col min="10" max="256" width="9" style="24"/>
    <col min="257" max="257" width="3.90625" style="24" customWidth="1"/>
    <col min="258" max="258" width="8.6328125" style="24" customWidth="1"/>
    <col min="259" max="259" width="23.6328125" style="24" customWidth="1"/>
    <col min="260" max="261" width="6.6328125" style="24" customWidth="1"/>
    <col min="262" max="262" width="11.08984375" style="24" customWidth="1"/>
    <col min="263" max="263" width="13.08984375" style="24" customWidth="1"/>
    <col min="264" max="264" width="20.6328125" style="24" customWidth="1"/>
    <col min="265" max="265" width="1.08984375" style="24" customWidth="1"/>
    <col min="266" max="512" width="9" style="24"/>
    <col min="513" max="513" width="3.90625" style="24" customWidth="1"/>
    <col min="514" max="514" width="8.6328125" style="24" customWidth="1"/>
    <col min="515" max="515" width="23.6328125" style="24" customWidth="1"/>
    <col min="516" max="517" width="6.6328125" style="24" customWidth="1"/>
    <col min="518" max="518" width="11.08984375" style="24" customWidth="1"/>
    <col min="519" max="519" width="13.08984375" style="24" customWidth="1"/>
    <col min="520" max="520" width="20.6328125" style="24" customWidth="1"/>
    <col min="521" max="521" width="1.08984375" style="24" customWidth="1"/>
    <col min="522" max="768" width="9" style="24"/>
    <col min="769" max="769" width="3.90625" style="24" customWidth="1"/>
    <col min="770" max="770" width="8.6328125" style="24" customWidth="1"/>
    <col min="771" max="771" width="23.6328125" style="24" customWidth="1"/>
    <col min="772" max="773" width="6.6328125" style="24" customWidth="1"/>
    <col min="774" max="774" width="11.08984375" style="24" customWidth="1"/>
    <col min="775" max="775" width="13.08984375" style="24" customWidth="1"/>
    <col min="776" max="776" width="20.6328125" style="24" customWidth="1"/>
    <col min="777" max="777" width="1.08984375" style="24" customWidth="1"/>
    <col min="778" max="1024" width="9" style="24"/>
    <col min="1025" max="1025" width="3.90625" style="24" customWidth="1"/>
    <col min="1026" max="1026" width="8.6328125" style="24" customWidth="1"/>
    <col min="1027" max="1027" width="23.6328125" style="24" customWidth="1"/>
    <col min="1028" max="1029" width="6.6328125" style="24" customWidth="1"/>
    <col min="1030" max="1030" width="11.08984375" style="24" customWidth="1"/>
    <col min="1031" max="1031" width="13.08984375" style="24" customWidth="1"/>
    <col min="1032" max="1032" width="20.6328125" style="24" customWidth="1"/>
    <col min="1033" max="1033" width="1.08984375" style="24" customWidth="1"/>
    <col min="1034" max="1280" width="9" style="24"/>
    <col min="1281" max="1281" width="3.90625" style="24" customWidth="1"/>
    <col min="1282" max="1282" width="8.6328125" style="24" customWidth="1"/>
    <col min="1283" max="1283" width="23.6328125" style="24" customWidth="1"/>
    <col min="1284" max="1285" width="6.6328125" style="24" customWidth="1"/>
    <col min="1286" max="1286" width="11.08984375" style="24" customWidth="1"/>
    <col min="1287" max="1287" width="13.08984375" style="24" customWidth="1"/>
    <col min="1288" max="1288" width="20.6328125" style="24" customWidth="1"/>
    <col min="1289" max="1289" width="1.08984375" style="24" customWidth="1"/>
    <col min="1290" max="1536" width="9" style="24"/>
    <col min="1537" max="1537" width="3.90625" style="24" customWidth="1"/>
    <col min="1538" max="1538" width="8.6328125" style="24" customWidth="1"/>
    <col min="1539" max="1539" width="23.6328125" style="24" customWidth="1"/>
    <col min="1540" max="1541" width="6.6328125" style="24" customWidth="1"/>
    <col min="1542" max="1542" width="11.08984375" style="24" customWidth="1"/>
    <col min="1543" max="1543" width="13.08984375" style="24" customWidth="1"/>
    <col min="1544" max="1544" width="20.6328125" style="24" customWidth="1"/>
    <col min="1545" max="1545" width="1.08984375" style="24" customWidth="1"/>
    <col min="1546" max="1792" width="9" style="24"/>
    <col min="1793" max="1793" width="3.90625" style="24" customWidth="1"/>
    <col min="1794" max="1794" width="8.6328125" style="24" customWidth="1"/>
    <col min="1795" max="1795" width="23.6328125" style="24" customWidth="1"/>
    <col min="1796" max="1797" width="6.6328125" style="24" customWidth="1"/>
    <col min="1798" max="1798" width="11.08984375" style="24" customWidth="1"/>
    <col min="1799" max="1799" width="13.08984375" style="24" customWidth="1"/>
    <col min="1800" max="1800" width="20.6328125" style="24" customWidth="1"/>
    <col min="1801" max="1801" width="1.08984375" style="24" customWidth="1"/>
    <col min="1802" max="2048" width="9" style="24"/>
    <col min="2049" max="2049" width="3.90625" style="24" customWidth="1"/>
    <col min="2050" max="2050" width="8.6328125" style="24" customWidth="1"/>
    <col min="2051" max="2051" width="23.6328125" style="24" customWidth="1"/>
    <col min="2052" max="2053" width="6.6328125" style="24" customWidth="1"/>
    <col min="2054" max="2054" width="11.08984375" style="24" customWidth="1"/>
    <col min="2055" max="2055" width="13.08984375" style="24" customWidth="1"/>
    <col min="2056" max="2056" width="20.6328125" style="24" customWidth="1"/>
    <col min="2057" max="2057" width="1.08984375" style="24" customWidth="1"/>
    <col min="2058" max="2304" width="9" style="24"/>
    <col min="2305" max="2305" width="3.90625" style="24" customWidth="1"/>
    <col min="2306" max="2306" width="8.6328125" style="24" customWidth="1"/>
    <col min="2307" max="2307" width="23.6328125" style="24" customWidth="1"/>
    <col min="2308" max="2309" width="6.6328125" style="24" customWidth="1"/>
    <col min="2310" max="2310" width="11.08984375" style="24" customWidth="1"/>
    <col min="2311" max="2311" width="13.08984375" style="24" customWidth="1"/>
    <col min="2312" max="2312" width="20.6328125" style="24" customWidth="1"/>
    <col min="2313" max="2313" width="1.08984375" style="24" customWidth="1"/>
    <col min="2314" max="2560" width="9" style="24"/>
    <col min="2561" max="2561" width="3.90625" style="24" customWidth="1"/>
    <col min="2562" max="2562" width="8.6328125" style="24" customWidth="1"/>
    <col min="2563" max="2563" width="23.6328125" style="24" customWidth="1"/>
    <col min="2564" max="2565" width="6.6328125" style="24" customWidth="1"/>
    <col min="2566" max="2566" width="11.08984375" style="24" customWidth="1"/>
    <col min="2567" max="2567" width="13.08984375" style="24" customWidth="1"/>
    <col min="2568" max="2568" width="20.6328125" style="24" customWidth="1"/>
    <col min="2569" max="2569" width="1.08984375" style="24" customWidth="1"/>
    <col min="2570" max="2816" width="9" style="24"/>
    <col min="2817" max="2817" width="3.90625" style="24" customWidth="1"/>
    <col min="2818" max="2818" width="8.6328125" style="24" customWidth="1"/>
    <col min="2819" max="2819" width="23.6328125" style="24" customWidth="1"/>
    <col min="2820" max="2821" width="6.6328125" style="24" customWidth="1"/>
    <col min="2822" max="2822" width="11.08984375" style="24" customWidth="1"/>
    <col min="2823" max="2823" width="13.08984375" style="24" customWidth="1"/>
    <col min="2824" max="2824" width="20.6328125" style="24" customWidth="1"/>
    <col min="2825" max="2825" width="1.08984375" style="24" customWidth="1"/>
    <col min="2826" max="3072" width="9" style="24"/>
    <col min="3073" max="3073" width="3.90625" style="24" customWidth="1"/>
    <col min="3074" max="3074" width="8.6328125" style="24" customWidth="1"/>
    <col min="3075" max="3075" width="23.6328125" style="24" customWidth="1"/>
    <col min="3076" max="3077" width="6.6328125" style="24" customWidth="1"/>
    <col min="3078" max="3078" width="11.08984375" style="24" customWidth="1"/>
    <col min="3079" max="3079" width="13.08984375" style="24" customWidth="1"/>
    <col min="3080" max="3080" width="20.6328125" style="24" customWidth="1"/>
    <col min="3081" max="3081" width="1.08984375" style="24" customWidth="1"/>
    <col min="3082" max="3328" width="9" style="24"/>
    <col min="3329" max="3329" width="3.90625" style="24" customWidth="1"/>
    <col min="3330" max="3330" width="8.6328125" style="24" customWidth="1"/>
    <col min="3331" max="3331" width="23.6328125" style="24" customWidth="1"/>
    <col min="3332" max="3333" width="6.6328125" style="24" customWidth="1"/>
    <col min="3334" max="3334" width="11.08984375" style="24" customWidth="1"/>
    <col min="3335" max="3335" width="13.08984375" style="24" customWidth="1"/>
    <col min="3336" max="3336" width="20.6328125" style="24" customWidth="1"/>
    <col min="3337" max="3337" width="1.08984375" style="24" customWidth="1"/>
    <col min="3338" max="3584" width="9" style="24"/>
    <col min="3585" max="3585" width="3.90625" style="24" customWidth="1"/>
    <col min="3586" max="3586" width="8.6328125" style="24" customWidth="1"/>
    <col min="3587" max="3587" width="23.6328125" style="24" customWidth="1"/>
    <col min="3588" max="3589" width="6.6328125" style="24" customWidth="1"/>
    <col min="3590" max="3590" width="11.08984375" style="24" customWidth="1"/>
    <col min="3591" max="3591" width="13.08984375" style="24" customWidth="1"/>
    <col min="3592" max="3592" width="20.6328125" style="24" customWidth="1"/>
    <col min="3593" max="3593" width="1.08984375" style="24" customWidth="1"/>
    <col min="3594" max="3840" width="9" style="24"/>
    <col min="3841" max="3841" width="3.90625" style="24" customWidth="1"/>
    <col min="3842" max="3842" width="8.6328125" style="24" customWidth="1"/>
    <col min="3843" max="3843" width="23.6328125" style="24" customWidth="1"/>
    <col min="3844" max="3845" width="6.6328125" style="24" customWidth="1"/>
    <col min="3846" max="3846" width="11.08984375" style="24" customWidth="1"/>
    <col min="3847" max="3847" width="13.08984375" style="24" customWidth="1"/>
    <col min="3848" max="3848" width="20.6328125" style="24" customWidth="1"/>
    <col min="3849" max="3849" width="1.08984375" style="24" customWidth="1"/>
    <col min="3850" max="4096" width="9" style="24"/>
    <col min="4097" max="4097" width="3.90625" style="24" customWidth="1"/>
    <col min="4098" max="4098" width="8.6328125" style="24" customWidth="1"/>
    <col min="4099" max="4099" width="23.6328125" style="24" customWidth="1"/>
    <col min="4100" max="4101" width="6.6328125" style="24" customWidth="1"/>
    <col min="4102" max="4102" width="11.08984375" style="24" customWidth="1"/>
    <col min="4103" max="4103" width="13.08984375" style="24" customWidth="1"/>
    <col min="4104" max="4104" width="20.6328125" style="24" customWidth="1"/>
    <col min="4105" max="4105" width="1.08984375" style="24" customWidth="1"/>
    <col min="4106" max="4352" width="9" style="24"/>
    <col min="4353" max="4353" width="3.90625" style="24" customWidth="1"/>
    <col min="4354" max="4354" width="8.6328125" style="24" customWidth="1"/>
    <col min="4355" max="4355" width="23.6328125" style="24" customWidth="1"/>
    <col min="4356" max="4357" width="6.6328125" style="24" customWidth="1"/>
    <col min="4358" max="4358" width="11.08984375" style="24" customWidth="1"/>
    <col min="4359" max="4359" width="13.08984375" style="24" customWidth="1"/>
    <col min="4360" max="4360" width="20.6328125" style="24" customWidth="1"/>
    <col min="4361" max="4361" width="1.08984375" style="24" customWidth="1"/>
    <col min="4362" max="4608" width="9" style="24"/>
    <col min="4609" max="4609" width="3.90625" style="24" customWidth="1"/>
    <col min="4610" max="4610" width="8.6328125" style="24" customWidth="1"/>
    <col min="4611" max="4611" width="23.6328125" style="24" customWidth="1"/>
    <col min="4612" max="4613" width="6.6328125" style="24" customWidth="1"/>
    <col min="4614" max="4614" width="11.08984375" style="24" customWidth="1"/>
    <col min="4615" max="4615" width="13.08984375" style="24" customWidth="1"/>
    <col min="4616" max="4616" width="20.6328125" style="24" customWidth="1"/>
    <col min="4617" max="4617" width="1.08984375" style="24" customWidth="1"/>
    <col min="4618" max="4864" width="9" style="24"/>
    <col min="4865" max="4865" width="3.90625" style="24" customWidth="1"/>
    <col min="4866" max="4866" width="8.6328125" style="24" customWidth="1"/>
    <col min="4867" max="4867" width="23.6328125" style="24" customWidth="1"/>
    <col min="4868" max="4869" width="6.6328125" style="24" customWidth="1"/>
    <col min="4870" max="4870" width="11.08984375" style="24" customWidth="1"/>
    <col min="4871" max="4871" width="13.08984375" style="24" customWidth="1"/>
    <col min="4872" max="4872" width="20.6328125" style="24" customWidth="1"/>
    <col min="4873" max="4873" width="1.08984375" style="24" customWidth="1"/>
    <col min="4874" max="5120" width="9" style="24"/>
    <col min="5121" max="5121" width="3.90625" style="24" customWidth="1"/>
    <col min="5122" max="5122" width="8.6328125" style="24" customWidth="1"/>
    <col min="5123" max="5123" width="23.6328125" style="24" customWidth="1"/>
    <col min="5124" max="5125" width="6.6328125" style="24" customWidth="1"/>
    <col min="5126" max="5126" width="11.08984375" style="24" customWidth="1"/>
    <col min="5127" max="5127" width="13.08984375" style="24" customWidth="1"/>
    <col min="5128" max="5128" width="20.6328125" style="24" customWidth="1"/>
    <col min="5129" max="5129" width="1.08984375" style="24" customWidth="1"/>
    <col min="5130" max="5376" width="9" style="24"/>
    <col min="5377" max="5377" width="3.90625" style="24" customWidth="1"/>
    <col min="5378" max="5378" width="8.6328125" style="24" customWidth="1"/>
    <col min="5379" max="5379" width="23.6328125" style="24" customWidth="1"/>
    <col min="5380" max="5381" width="6.6328125" style="24" customWidth="1"/>
    <col min="5382" max="5382" width="11.08984375" style="24" customWidth="1"/>
    <col min="5383" max="5383" width="13.08984375" style="24" customWidth="1"/>
    <col min="5384" max="5384" width="20.6328125" style="24" customWidth="1"/>
    <col min="5385" max="5385" width="1.08984375" style="24" customWidth="1"/>
    <col min="5386" max="5632" width="9" style="24"/>
    <col min="5633" max="5633" width="3.90625" style="24" customWidth="1"/>
    <col min="5634" max="5634" width="8.6328125" style="24" customWidth="1"/>
    <col min="5635" max="5635" width="23.6328125" style="24" customWidth="1"/>
    <col min="5636" max="5637" width="6.6328125" style="24" customWidth="1"/>
    <col min="5638" max="5638" width="11.08984375" style="24" customWidth="1"/>
    <col min="5639" max="5639" width="13.08984375" style="24" customWidth="1"/>
    <col min="5640" max="5640" width="20.6328125" style="24" customWidth="1"/>
    <col min="5641" max="5641" width="1.08984375" style="24" customWidth="1"/>
    <col min="5642" max="5888" width="9" style="24"/>
    <col min="5889" max="5889" width="3.90625" style="24" customWidth="1"/>
    <col min="5890" max="5890" width="8.6328125" style="24" customWidth="1"/>
    <col min="5891" max="5891" width="23.6328125" style="24" customWidth="1"/>
    <col min="5892" max="5893" width="6.6328125" style="24" customWidth="1"/>
    <col min="5894" max="5894" width="11.08984375" style="24" customWidth="1"/>
    <col min="5895" max="5895" width="13.08984375" style="24" customWidth="1"/>
    <col min="5896" max="5896" width="20.6328125" style="24" customWidth="1"/>
    <col min="5897" max="5897" width="1.08984375" style="24" customWidth="1"/>
    <col min="5898" max="6144" width="9" style="24"/>
    <col min="6145" max="6145" width="3.90625" style="24" customWidth="1"/>
    <col min="6146" max="6146" width="8.6328125" style="24" customWidth="1"/>
    <col min="6147" max="6147" width="23.6328125" style="24" customWidth="1"/>
    <col min="6148" max="6149" width="6.6328125" style="24" customWidth="1"/>
    <col min="6150" max="6150" width="11.08984375" style="24" customWidth="1"/>
    <col min="6151" max="6151" width="13.08984375" style="24" customWidth="1"/>
    <col min="6152" max="6152" width="20.6328125" style="24" customWidth="1"/>
    <col min="6153" max="6153" width="1.08984375" style="24" customWidth="1"/>
    <col min="6154" max="6400" width="9" style="24"/>
    <col min="6401" max="6401" width="3.90625" style="24" customWidth="1"/>
    <col min="6402" max="6402" width="8.6328125" style="24" customWidth="1"/>
    <col min="6403" max="6403" width="23.6328125" style="24" customWidth="1"/>
    <col min="6404" max="6405" width="6.6328125" style="24" customWidth="1"/>
    <col min="6406" max="6406" width="11.08984375" style="24" customWidth="1"/>
    <col min="6407" max="6407" width="13.08984375" style="24" customWidth="1"/>
    <col min="6408" max="6408" width="20.6328125" style="24" customWidth="1"/>
    <col min="6409" max="6409" width="1.08984375" style="24" customWidth="1"/>
    <col min="6410" max="6656" width="9" style="24"/>
    <col min="6657" max="6657" width="3.90625" style="24" customWidth="1"/>
    <col min="6658" max="6658" width="8.6328125" style="24" customWidth="1"/>
    <col min="6659" max="6659" width="23.6328125" style="24" customWidth="1"/>
    <col min="6660" max="6661" width="6.6328125" style="24" customWidth="1"/>
    <col min="6662" max="6662" width="11.08984375" style="24" customWidth="1"/>
    <col min="6663" max="6663" width="13.08984375" style="24" customWidth="1"/>
    <col min="6664" max="6664" width="20.6328125" style="24" customWidth="1"/>
    <col min="6665" max="6665" width="1.08984375" style="24" customWidth="1"/>
    <col min="6666" max="6912" width="9" style="24"/>
    <col min="6913" max="6913" width="3.90625" style="24" customWidth="1"/>
    <col min="6914" max="6914" width="8.6328125" style="24" customWidth="1"/>
    <col min="6915" max="6915" width="23.6328125" style="24" customWidth="1"/>
    <col min="6916" max="6917" width="6.6328125" style="24" customWidth="1"/>
    <col min="6918" max="6918" width="11.08984375" style="24" customWidth="1"/>
    <col min="6919" max="6919" width="13.08984375" style="24" customWidth="1"/>
    <col min="6920" max="6920" width="20.6328125" style="24" customWidth="1"/>
    <col min="6921" max="6921" width="1.08984375" style="24" customWidth="1"/>
    <col min="6922" max="7168" width="9" style="24"/>
    <col min="7169" max="7169" width="3.90625" style="24" customWidth="1"/>
    <col min="7170" max="7170" width="8.6328125" style="24" customWidth="1"/>
    <col min="7171" max="7171" width="23.6328125" style="24" customWidth="1"/>
    <col min="7172" max="7173" width="6.6328125" style="24" customWidth="1"/>
    <col min="7174" max="7174" width="11.08984375" style="24" customWidth="1"/>
    <col min="7175" max="7175" width="13.08984375" style="24" customWidth="1"/>
    <col min="7176" max="7176" width="20.6328125" style="24" customWidth="1"/>
    <col min="7177" max="7177" width="1.08984375" style="24" customWidth="1"/>
    <col min="7178" max="7424" width="9" style="24"/>
    <col min="7425" max="7425" width="3.90625" style="24" customWidth="1"/>
    <col min="7426" max="7426" width="8.6328125" style="24" customWidth="1"/>
    <col min="7427" max="7427" width="23.6328125" style="24" customWidth="1"/>
    <col min="7428" max="7429" width="6.6328125" style="24" customWidth="1"/>
    <col min="7430" max="7430" width="11.08984375" style="24" customWidth="1"/>
    <col min="7431" max="7431" width="13.08984375" style="24" customWidth="1"/>
    <col min="7432" max="7432" width="20.6328125" style="24" customWidth="1"/>
    <col min="7433" max="7433" width="1.08984375" style="24" customWidth="1"/>
    <col min="7434" max="7680" width="9" style="24"/>
    <col min="7681" max="7681" width="3.90625" style="24" customWidth="1"/>
    <col min="7682" max="7682" width="8.6328125" style="24" customWidth="1"/>
    <col min="7683" max="7683" width="23.6328125" style="24" customWidth="1"/>
    <col min="7684" max="7685" width="6.6328125" style="24" customWidth="1"/>
    <col min="7686" max="7686" width="11.08984375" style="24" customWidth="1"/>
    <col min="7687" max="7687" width="13.08984375" style="24" customWidth="1"/>
    <col min="7688" max="7688" width="20.6328125" style="24" customWidth="1"/>
    <col min="7689" max="7689" width="1.08984375" style="24" customWidth="1"/>
    <col min="7690" max="7936" width="9" style="24"/>
    <col min="7937" max="7937" width="3.90625" style="24" customWidth="1"/>
    <col min="7938" max="7938" width="8.6328125" style="24" customWidth="1"/>
    <col min="7939" max="7939" width="23.6328125" style="24" customWidth="1"/>
    <col min="7940" max="7941" width="6.6328125" style="24" customWidth="1"/>
    <col min="7942" max="7942" width="11.08984375" style="24" customWidth="1"/>
    <col min="7943" max="7943" width="13.08984375" style="24" customWidth="1"/>
    <col min="7944" max="7944" width="20.6328125" style="24" customWidth="1"/>
    <col min="7945" max="7945" width="1.08984375" style="24" customWidth="1"/>
    <col min="7946" max="8192" width="9" style="24"/>
    <col min="8193" max="8193" width="3.90625" style="24" customWidth="1"/>
    <col min="8194" max="8194" width="8.6328125" style="24" customWidth="1"/>
    <col min="8195" max="8195" width="23.6328125" style="24" customWidth="1"/>
    <col min="8196" max="8197" width="6.6328125" style="24" customWidth="1"/>
    <col min="8198" max="8198" width="11.08984375" style="24" customWidth="1"/>
    <col min="8199" max="8199" width="13.08984375" style="24" customWidth="1"/>
    <col min="8200" max="8200" width="20.6328125" style="24" customWidth="1"/>
    <col min="8201" max="8201" width="1.08984375" style="24" customWidth="1"/>
    <col min="8202" max="8448" width="9" style="24"/>
    <col min="8449" max="8449" width="3.90625" style="24" customWidth="1"/>
    <col min="8450" max="8450" width="8.6328125" style="24" customWidth="1"/>
    <col min="8451" max="8451" width="23.6328125" style="24" customWidth="1"/>
    <col min="8452" max="8453" width="6.6328125" style="24" customWidth="1"/>
    <col min="8454" max="8454" width="11.08984375" style="24" customWidth="1"/>
    <col min="8455" max="8455" width="13.08984375" style="24" customWidth="1"/>
    <col min="8456" max="8456" width="20.6328125" style="24" customWidth="1"/>
    <col min="8457" max="8457" width="1.08984375" style="24" customWidth="1"/>
    <col min="8458" max="8704" width="9" style="24"/>
    <col min="8705" max="8705" width="3.90625" style="24" customWidth="1"/>
    <col min="8706" max="8706" width="8.6328125" style="24" customWidth="1"/>
    <col min="8707" max="8707" width="23.6328125" style="24" customWidth="1"/>
    <col min="8708" max="8709" width="6.6328125" style="24" customWidth="1"/>
    <col min="8710" max="8710" width="11.08984375" style="24" customWidth="1"/>
    <col min="8711" max="8711" width="13.08984375" style="24" customWidth="1"/>
    <col min="8712" max="8712" width="20.6328125" style="24" customWidth="1"/>
    <col min="8713" max="8713" width="1.08984375" style="24" customWidth="1"/>
    <col min="8714" max="8960" width="9" style="24"/>
    <col min="8961" max="8961" width="3.90625" style="24" customWidth="1"/>
    <col min="8962" max="8962" width="8.6328125" style="24" customWidth="1"/>
    <col min="8963" max="8963" width="23.6328125" style="24" customWidth="1"/>
    <col min="8964" max="8965" width="6.6328125" style="24" customWidth="1"/>
    <col min="8966" max="8966" width="11.08984375" style="24" customWidth="1"/>
    <col min="8967" max="8967" width="13.08984375" style="24" customWidth="1"/>
    <col min="8968" max="8968" width="20.6328125" style="24" customWidth="1"/>
    <col min="8969" max="8969" width="1.08984375" style="24" customWidth="1"/>
    <col min="8970" max="9216" width="9" style="24"/>
    <col min="9217" max="9217" width="3.90625" style="24" customWidth="1"/>
    <col min="9218" max="9218" width="8.6328125" style="24" customWidth="1"/>
    <col min="9219" max="9219" width="23.6328125" style="24" customWidth="1"/>
    <col min="9220" max="9221" width="6.6328125" style="24" customWidth="1"/>
    <col min="9222" max="9222" width="11.08984375" style="24" customWidth="1"/>
    <col min="9223" max="9223" width="13.08984375" style="24" customWidth="1"/>
    <col min="9224" max="9224" width="20.6328125" style="24" customWidth="1"/>
    <col min="9225" max="9225" width="1.08984375" style="24" customWidth="1"/>
    <col min="9226" max="9472" width="9" style="24"/>
    <col min="9473" max="9473" width="3.90625" style="24" customWidth="1"/>
    <col min="9474" max="9474" width="8.6328125" style="24" customWidth="1"/>
    <col min="9475" max="9475" width="23.6328125" style="24" customWidth="1"/>
    <col min="9476" max="9477" width="6.6328125" style="24" customWidth="1"/>
    <col min="9478" max="9478" width="11.08984375" style="24" customWidth="1"/>
    <col min="9479" max="9479" width="13.08984375" style="24" customWidth="1"/>
    <col min="9480" max="9480" width="20.6328125" style="24" customWidth="1"/>
    <col min="9481" max="9481" width="1.08984375" style="24" customWidth="1"/>
    <col min="9482" max="9728" width="9" style="24"/>
    <col min="9729" max="9729" width="3.90625" style="24" customWidth="1"/>
    <col min="9730" max="9730" width="8.6328125" style="24" customWidth="1"/>
    <col min="9731" max="9731" width="23.6328125" style="24" customWidth="1"/>
    <col min="9732" max="9733" width="6.6328125" style="24" customWidth="1"/>
    <col min="9734" max="9734" width="11.08984375" style="24" customWidth="1"/>
    <col min="9735" max="9735" width="13.08984375" style="24" customWidth="1"/>
    <col min="9736" max="9736" width="20.6328125" style="24" customWidth="1"/>
    <col min="9737" max="9737" width="1.08984375" style="24" customWidth="1"/>
    <col min="9738" max="9984" width="9" style="24"/>
    <col min="9985" max="9985" width="3.90625" style="24" customWidth="1"/>
    <col min="9986" max="9986" width="8.6328125" style="24" customWidth="1"/>
    <col min="9987" max="9987" width="23.6328125" style="24" customWidth="1"/>
    <col min="9988" max="9989" width="6.6328125" style="24" customWidth="1"/>
    <col min="9990" max="9990" width="11.08984375" style="24" customWidth="1"/>
    <col min="9991" max="9991" width="13.08984375" style="24" customWidth="1"/>
    <col min="9992" max="9992" width="20.6328125" style="24" customWidth="1"/>
    <col min="9993" max="9993" width="1.08984375" style="24" customWidth="1"/>
    <col min="9994" max="10240" width="9" style="24"/>
    <col min="10241" max="10241" width="3.90625" style="24" customWidth="1"/>
    <col min="10242" max="10242" width="8.6328125" style="24" customWidth="1"/>
    <col min="10243" max="10243" width="23.6328125" style="24" customWidth="1"/>
    <col min="10244" max="10245" width="6.6328125" style="24" customWidth="1"/>
    <col min="10246" max="10246" width="11.08984375" style="24" customWidth="1"/>
    <col min="10247" max="10247" width="13.08984375" style="24" customWidth="1"/>
    <col min="10248" max="10248" width="20.6328125" style="24" customWidth="1"/>
    <col min="10249" max="10249" width="1.08984375" style="24" customWidth="1"/>
    <col min="10250" max="10496" width="9" style="24"/>
    <col min="10497" max="10497" width="3.90625" style="24" customWidth="1"/>
    <col min="10498" max="10498" width="8.6328125" style="24" customWidth="1"/>
    <col min="10499" max="10499" width="23.6328125" style="24" customWidth="1"/>
    <col min="10500" max="10501" width="6.6328125" style="24" customWidth="1"/>
    <col min="10502" max="10502" width="11.08984375" style="24" customWidth="1"/>
    <col min="10503" max="10503" width="13.08984375" style="24" customWidth="1"/>
    <col min="10504" max="10504" width="20.6328125" style="24" customWidth="1"/>
    <col min="10505" max="10505" width="1.08984375" style="24" customWidth="1"/>
    <col min="10506" max="10752" width="9" style="24"/>
    <col min="10753" max="10753" width="3.90625" style="24" customWidth="1"/>
    <col min="10754" max="10754" width="8.6328125" style="24" customWidth="1"/>
    <col min="10755" max="10755" width="23.6328125" style="24" customWidth="1"/>
    <col min="10756" max="10757" width="6.6328125" style="24" customWidth="1"/>
    <col min="10758" max="10758" width="11.08984375" style="24" customWidth="1"/>
    <col min="10759" max="10759" width="13.08984375" style="24" customWidth="1"/>
    <col min="10760" max="10760" width="20.6328125" style="24" customWidth="1"/>
    <col min="10761" max="10761" width="1.08984375" style="24" customWidth="1"/>
    <col min="10762" max="11008" width="9" style="24"/>
    <col min="11009" max="11009" width="3.90625" style="24" customWidth="1"/>
    <col min="11010" max="11010" width="8.6328125" style="24" customWidth="1"/>
    <col min="11011" max="11011" width="23.6328125" style="24" customWidth="1"/>
    <col min="11012" max="11013" width="6.6328125" style="24" customWidth="1"/>
    <col min="11014" max="11014" width="11.08984375" style="24" customWidth="1"/>
    <col min="11015" max="11015" width="13.08984375" style="24" customWidth="1"/>
    <col min="11016" max="11016" width="20.6328125" style="24" customWidth="1"/>
    <col min="11017" max="11017" width="1.08984375" style="24" customWidth="1"/>
    <col min="11018" max="11264" width="9" style="24"/>
    <col min="11265" max="11265" width="3.90625" style="24" customWidth="1"/>
    <col min="11266" max="11266" width="8.6328125" style="24" customWidth="1"/>
    <col min="11267" max="11267" width="23.6328125" style="24" customWidth="1"/>
    <col min="11268" max="11269" width="6.6328125" style="24" customWidth="1"/>
    <col min="11270" max="11270" width="11.08984375" style="24" customWidth="1"/>
    <col min="11271" max="11271" width="13.08984375" style="24" customWidth="1"/>
    <col min="11272" max="11272" width="20.6328125" style="24" customWidth="1"/>
    <col min="11273" max="11273" width="1.08984375" style="24" customWidth="1"/>
    <col min="11274" max="11520" width="9" style="24"/>
    <col min="11521" max="11521" width="3.90625" style="24" customWidth="1"/>
    <col min="11522" max="11522" width="8.6328125" style="24" customWidth="1"/>
    <col min="11523" max="11523" width="23.6328125" style="24" customWidth="1"/>
    <col min="11524" max="11525" width="6.6328125" style="24" customWidth="1"/>
    <col min="11526" max="11526" width="11.08984375" style="24" customWidth="1"/>
    <col min="11527" max="11527" width="13.08984375" style="24" customWidth="1"/>
    <col min="11528" max="11528" width="20.6328125" style="24" customWidth="1"/>
    <col min="11529" max="11529" width="1.08984375" style="24" customWidth="1"/>
    <col min="11530" max="11776" width="9" style="24"/>
    <col min="11777" max="11777" width="3.90625" style="24" customWidth="1"/>
    <col min="11778" max="11778" width="8.6328125" style="24" customWidth="1"/>
    <col min="11779" max="11779" width="23.6328125" style="24" customWidth="1"/>
    <col min="11780" max="11781" width="6.6328125" style="24" customWidth="1"/>
    <col min="11782" max="11782" width="11.08984375" style="24" customWidth="1"/>
    <col min="11783" max="11783" width="13.08984375" style="24" customWidth="1"/>
    <col min="11784" max="11784" width="20.6328125" style="24" customWidth="1"/>
    <col min="11785" max="11785" width="1.08984375" style="24" customWidth="1"/>
    <col min="11786" max="12032" width="9" style="24"/>
    <col min="12033" max="12033" width="3.90625" style="24" customWidth="1"/>
    <col min="12034" max="12034" width="8.6328125" style="24" customWidth="1"/>
    <col min="12035" max="12035" width="23.6328125" style="24" customWidth="1"/>
    <col min="12036" max="12037" width="6.6328125" style="24" customWidth="1"/>
    <col min="12038" max="12038" width="11.08984375" style="24" customWidth="1"/>
    <col min="12039" max="12039" width="13.08984375" style="24" customWidth="1"/>
    <col min="12040" max="12040" width="20.6328125" style="24" customWidth="1"/>
    <col min="12041" max="12041" width="1.08984375" style="24" customWidth="1"/>
    <col min="12042" max="12288" width="9" style="24"/>
    <col min="12289" max="12289" width="3.90625" style="24" customWidth="1"/>
    <col min="12290" max="12290" width="8.6328125" style="24" customWidth="1"/>
    <col min="12291" max="12291" width="23.6328125" style="24" customWidth="1"/>
    <col min="12292" max="12293" width="6.6328125" style="24" customWidth="1"/>
    <col min="12294" max="12294" width="11.08984375" style="24" customWidth="1"/>
    <col min="12295" max="12295" width="13.08984375" style="24" customWidth="1"/>
    <col min="12296" max="12296" width="20.6328125" style="24" customWidth="1"/>
    <col min="12297" max="12297" width="1.08984375" style="24" customWidth="1"/>
    <col min="12298" max="12544" width="9" style="24"/>
    <col min="12545" max="12545" width="3.90625" style="24" customWidth="1"/>
    <col min="12546" max="12546" width="8.6328125" style="24" customWidth="1"/>
    <col min="12547" max="12547" width="23.6328125" style="24" customWidth="1"/>
    <col min="12548" max="12549" width="6.6328125" style="24" customWidth="1"/>
    <col min="12550" max="12550" width="11.08984375" style="24" customWidth="1"/>
    <col min="12551" max="12551" width="13.08984375" style="24" customWidth="1"/>
    <col min="12552" max="12552" width="20.6328125" style="24" customWidth="1"/>
    <col min="12553" max="12553" width="1.08984375" style="24" customWidth="1"/>
    <col min="12554" max="12800" width="9" style="24"/>
    <col min="12801" max="12801" width="3.90625" style="24" customWidth="1"/>
    <col min="12802" max="12802" width="8.6328125" style="24" customWidth="1"/>
    <col min="12803" max="12803" width="23.6328125" style="24" customWidth="1"/>
    <col min="12804" max="12805" width="6.6328125" style="24" customWidth="1"/>
    <col min="12806" max="12806" width="11.08984375" style="24" customWidth="1"/>
    <col min="12807" max="12807" width="13.08984375" style="24" customWidth="1"/>
    <col min="12808" max="12808" width="20.6328125" style="24" customWidth="1"/>
    <col min="12809" max="12809" width="1.08984375" style="24" customWidth="1"/>
    <col min="12810" max="13056" width="9" style="24"/>
    <col min="13057" max="13057" width="3.90625" style="24" customWidth="1"/>
    <col min="13058" max="13058" width="8.6328125" style="24" customWidth="1"/>
    <col min="13059" max="13059" width="23.6328125" style="24" customWidth="1"/>
    <col min="13060" max="13061" width="6.6328125" style="24" customWidth="1"/>
    <col min="13062" max="13062" width="11.08984375" style="24" customWidth="1"/>
    <col min="13063" max="13063" width="13.08984375" style="24" customWidth="1"/>
    <col min="13064" max="13064" width="20.6328125" style="24" customWidth="1"/>
    <col min="13065" max="13065" width="1.08984375" style="24" customWidth="1"/>
    <col min="13066" max="13312" width="9" style="24"/>
    <col min="13313" max="13313" width="3.90625" style="24" customWidth="1"/>
    <col min="13314" max="13314" width="8.6328125" style="24" customWidth="1"/>
    <col min="13315" max="13315" width="23.6328125" style="24" customWidth="1"/>
    <col min="13316" max="13317" width="6.6328125" style="24" customWidth="1"/>
    <col min="13318" max="13318" width="11.08984375" style="24" customWidth="1"/>
    <col min="13319" max="13319" width="13.08984375" style="24" customWidth="1"/>
    <col min="13320" max="13320" width="20.6328125" style="24" customWidth="1"/>
    <col min="13321" max="13321" width="1.08984375" style="24" customWidth="1"/>
    <col min="13322" max="13568" width="9" style="24"/>
    <col min="13569" max="13569" width="3.90625" style="24" customWidth="1"/>
    <col min="13570" max="13570" width="8.6328125" style="24" customWidth="1"/>
    <col min="13571" max="13571" width="23.6328125" style="24" customWidth="1"/>
    <col min="13572" max="13573" width="6.6328125" style="24" customWidth="1"/>
    <col min="13574" max="13574" width="11.08984375" style="24" customWidth="1"/>
    <col min="13575" max="13575" width="13.08984375" style="24" customWidth="1"/>
    <col min="13576" max="13576" width="20.6328125" style="24" customWidth="1"/>
    <col min="13577" max="13577" width="1.08984375" style="24" customWidth="1"/>
    <col min="13578" max="13824" width="9" style="24"/>
    <col min="13825" max="13825" width="3.90625" style="24" customWidth="1"/>
    <col min="13826" max="13826" width="8.6328125" style="24" customWidth="1"/>
    <col min="13827" max="13827" width="23.6328125" style="24" customWidth="1"/>
    <col min="13828" max="13829" width="6.6328125" style="24" customWidth="1"/>
    <col min="13830" max="13830" width="11.08984375" style="24" customWidth="1"/>
    <col min="13831" max="13831" width="13.08984375" style="24" customWidth="1"/>
    <col min="13832" max="13832" width="20.6328125" style="24" customWidth="1"/>
    <col min="13833" max="13833" width="1.08984375" style="24" customWidth="1"/>
    <col min="13834" max="14080" width="9" style="24"/>
    <col min="14081" max="14081" width="3.90625" style="24" customWidth="1"/>
    <col min="14082" max="14082" width="8.6328125" style="24" customWidth="1"/>
    <col min="14083" max="14083" width="23.6328125" style="24" customWidth="1"/>
    <col min="14084" max="14085" width="6.6328125" style="24" customWidth="1"/>
    <col min="14086" max="14086" width="11.08984375" style="24" customWidth="1"/>
    <col min="14087" max="14087" width="13.08984375" style="24" customWidth="1"/>
    <col min="14088" max="14088" width="20.6328125" style="24" customWidth="1"/>
    <col min="14089" max="14089" width="1.08984375" style="24" customWidth="1"/>
    <col min="14090" max="14336" width="9" style="24"/>
    <col min="14337" max="14337" width="3.90625" style="24" customWidth="1"/>
    <col min="14338" max="14338" width="8.6328125" style="24" customWidth="1"/>
    <col min="14339" max="14339" width="23.6328125" style="24" customWidth="1"/>
    <col min="14340" max="14341" width="6.6328125" style="24" customWidth="1"/>
    <col min="14342" max="14342" width="11.08984375" style="24" customWidth="1"/>
    <col min="14343" max="14343" width="13.08984375" style="24" customWidth="1"/>
    <col min="14344" max="14344" width="20.6328125" style="24" customWidth="1"/>
    <col min="14345" max="14345" width="1.08984375" style="24" customWidth="1"/>
    <col min="14346" max="14592" width="9" style="24"/>
    <col min="14593" max="14593" width="3.90625" style="24" customWidth="1"/>
    <col min="14594" max="14594" width="8.6328125" style="24" customWidth="1"/>
    <col min="14595" max="14595" width="23.6328125" style="24" customWidth="1"/>
    <col min="14596" max="14597" width="6.6328125" style="24" customWidth="1"/>
    <col min="14598" max="14598" width="11.08984375" style="24" customWidth="1"/>
    <col min="14599" max="14599" width="13.08984375" style="24" customWidth="1"/>
    <col min="14600" max="14600" width="20.6328125" style="24" customWidth="1"/>
    <col min="14601" max="14601" width="1.08984375" style="24" customWidth="1"/>
    <col min="14602" max="14848" width="9" style="24"/>
    <col min="14849" max="14849" width="3.90625" style="24" customWidth="1"/>
    <col min="14850" max="14850" width="8.6328125" style="24" customWidth="1"/>
    <col min="14851" max="14851" width="23.6328125" style="24" customWidth="1"/>
    <col min="14852" max="14853" width="6.6328125" style="24" customWidth="1"/>
    <col min="14854" max="14854" width="11.08984375" style="24" customWidth="1"/>
    <col min="14855" max="14855" width="13.08984375" style="24" customWidth="1"/>
    <col min="14856" max="14856" width="20.6328125" style="24" customWidth="1"/>
    <col min="14857" max="14857" width="1.08984375" style="24" customWidth="1"/>
    <col min="14858" max="15104" width="9" style="24"/>
    <col min="15105" max="15105" width="3.90625" style="24" customWidth="1"/>
    <col min="15106" max="15106" width="8.6328125" style="24" customWidth="1"/>
    <col min="15107" max="15107" width="23.6328125" style="24" customWidth="1"/>
    <col min="15108" max="15109" width="6.6328125" style="24" customWidth="1"/>
    <col min="15110" max="15110" width="11.08984375" style="24" customWidth="1"/>
    <col min="15111" max="15111" width="13.08984375" style="24" customWidth="1"/>
    <col min="15112" max="15112" width="20.6328125" style="24" customWidth="1"/>
    <col min="15113" max="15113" width="1.08984375" style="24" customWidth="1"/>
    <col min="15114" max="15360" width="9" style="24"/>
    <col min="15361" max="15361" width="3.90625" style="24" customWidth="1"/>
    <col min="15362" max="15362" width="8.6328125" style="24" customWidth="1"/>
    <col min="15363" max="15363" width="23.6328125" style="24" customWidth="1"/>
    <col min="15364" max="15365" width="6.6328125" style="24" customWidth="1"/>
    <col min="15366" max="15366" width="11.08984375" style="24" customWidth="1"/>
    <col min="15367" max="15367" width="13.08984375" style="24" customWidth="1"/>
    <col min="15368" max="15368" width="20.6328125" style="24" customWidth="1"/>
    <col min="15369" max="15369" width="1.08984375" style="24" customWidth="1"/>
    <col min="15370" max="15616" width="9" style="24"/>
    <col min="15617" max="15617" width="3.90625" style="24" customWidth="1"/>
    <col min="15618" max="15618" width="8.6328125" style="24" customWidth="1"/>
    <col min="15619" max="15619" width="23.6328125" style="24" customWidth="1"/>
    <col min="15620" max="15621" width="6.6328125" style="24" customWidth="1"/>
    <col min="15622" max="15622" width="11.08984375" style="24" customWidth="1"/>
    <col min="15623" max="15623" width="13.08984375" style="24" customWidth="1"/>
    <col min="15624" max="15624" width="20.6328125" style="24" customWidth="1"/>
    <col min="15625" max="15625" width="1.08984375" style="24" customWidth="1"/>
    <col min="15626" max="15872" width="9" style="24"/>
    <col min="15873" max="15873" width="3.90625" style="24" customWidth="1"/>
    <col min="15874" max="15874" width="8.6328125" style="24" customWidth="1"/>
    <col min="15875" max="15875" width="23.6328125" style="24" customWidth="1"/>
    <col min="15876" max="15877" width="6.6328125" style="24" customWidth="1"/>
    <col min="15878" max="15878" width="11.08984375" style="24" customWidth="1"/>
    <col min="15879" max="15879" width="13.08984375" style="24" customWidth="1"/>
    <col min="15880" max="15880" width="20.6328125" style="24" customWidth="1"/>
    <col min="15881" max="15881" width="1.08984375" style="24" customWidth="1"/>
    <col min="15882" max="16128" width="9" style="24"/>
    <col min="16129" max="16129" width="3.90625" style="24" customWidth="1"/>
    <col min="16130" max="16130" width="8.6328125" style="24" customWidth="1"/>
    <col min="16131" max="16131" width="23.6328125" style="24" customWidth="1"/>
    <col min="16132" max="16133" width="6.6328125" style="24" customWidth="1"/>
    <col min="16134" max="16134" width="11.08984375" style="24" customWidth="1"/>
    <col min="16135" max="16135" width="13.08984375" style="24" customWidth="1"/>
    <col min="16136" max="16136" width="20.6328125" style="24" customWidth="1"/>
    <col min="16137" max="16137" width="1.08984375" style="24" customWidth="1"/>
    <col min="16138" max="16384" width="9" style="24"/>
  </cols>
  <sheetData>
    <row r="1" spans="2:13" x14ac:dyDescent="0.3">
      <c r="H1" s="25"/>
      <c r="I1" s="25"/>
    </row>
    <row r="2" spans="2:13" ht="24" thickBot="1" x14ac:dyDescent="0.4">
      <c r="B2" s="26" t="s">
        <v>73</v>
      </c>
      <c r="C2" s="27"/>
      <c r="D2" s="28"/>
      <c r="E2" s="29"/>
      <c r="F2" s="28"/>
      <c r="G2" s="28"/>
      <c r="H2" s="30">
        <v>43549</v>
      </c>
      <c r="I2" s="31"/>
    </row>
    <row r="3" spans="2:13" ht="14.5" thickTop="1" x14ac:dyDescent="0.3"/>
    <row r="4" spans="2:13" x14ac:dyDescent="0.3">
      <c r="B4" s="105" t="s">
        <v>74</v>
      </c>
      <c r="C4" s="106"/>
      <c r="D4" s="107"/>
    </row>
    <row r="5" spans="2:13" ht="15" customHeight="1" x14ac:dyDescent="0.3">
      <c r="B5" s="108" t="s">
        <v>75</v>
      </c>
      <c r="C5" s="109"/>
      <c r="D5" s="110"/>
    </row>
    <row r="6" spans="2:13" ht="18" x14ac:dyDescent="0.55000000000000004">
      <c r="B6" s="111" t="s">
        <v>76</v>
      </c>
      <c r="C6" s="112"/>
      <c r="D6" s="113"/>
      <c r="E6" s="32"/>
    </row>
    <row r="7" spans="2:13" x14ac:dyDescent="0.3">
      <c r="B7" s="114" t="s">
        <v>77</v>
      </c>
      <c r="C7" s="115"/>
      <c r="D7" s="116"/>
    </row>
    <row r="8" spans="2:13" ht="17.25" customHeight="1" x14ac:dyDescent="0.35">
      <c r="B8" s="117" t="s">
        <v>78</v>
      </c>
      <c r="C8" s="118"/>
      <c r="D8" s="119"/>
      <c r="F8" s="103"/>
      <c r="G8" s="104"/>
      <c r="H8" s="104"/>
    </row>
    <row r="9" spans="2:13" ht="21.65" customHeight="1" x14ac:dyDescent="0.55000000000000004">
      <c r="C9" s="33"/>
      <c r="D9" s="33"/>
      <c r="F9" s="120" t="s">
        <v>79</v>
      </c>
      <c r="G9" s="121"/>
      <c r="H9" s="122"/>
    </row>
    <row r="10" spans="2:13" ht="21" customHeight="1" x14ac:dyDescent="0.55000000000000004">
      <c r="B10" s="34" t="s">
        <v>80</v>
      </c>
      <c r="C10" s="33"/>
      <c r="D10" s="33"/>
      <c r="F10" s="123" t="s">
        <v>81</v>
      </c>
      <c r="G10" s="124"/>
      <c r="H10" s="125"/>
    </row>
    <row r="11" spans="2:13" ht="13.5" customHeight="1" x14ac:dyDescent="0.3">
      <c r="B11" s="36"/>
      <c r="C11" s="126">
        <f>SUM(G38)</f>
        <v>1652400</v>
      </c>
      <c r="D11" s="127"/>
      <c r="F11" s="108" t="s">
        <v>82</v>
      </c>
      <c r="G11" s="109"/>
      <c r="H11" s="110"/>
    </row>
    <row r="12" spans="2:13" ht="15" customHeight="1" x14ac:dyDescent="0.3">
      <c r="B12" s="37" t="s">
        <v>83</v>
      </c>
      <c r="C12" s="128"/>
      <c r="D12" s="129"/>
      <c r="F12" s="132" t="s">
        <v>84</v>
      </c>
      <c r="G12" s="133"/>
      <c r="H12" s="134"/>
      <c r="K12" s="38"/>
      <c r="L12" s="39"/>
      <c r="M12" s="39"/>
    </row>
    <row r="13" spans="2:13" ht="15" customHeight="1" x14ac:dyDescent="0.55000000000000004">
      <c r="B13" s="40"/>
      <c r="C13" s="130"/>
      <c r="D13" s="131"/>
      <c r="F13" s="111"/>
      <c r="G13" s="112"/>
      <c r="H13" s="113"/>
      <c r="I13" s="41"/>
      <c r="K13" s="39"/>
      <c r="L13" s="39"/>
      <c r="M13" s="42"/>
    </row>
    <row r="14" spans="2:13" ht="18" x14ac:dyDescent="0.55000000000000004">
      <c r="F14" s="137" t="s">
        <v>85</v>
      </c>
      <c r="G14" s="138"/>
      <c r="H14" s="139"/>
      <c r="K14" s="43"/>
    </row>
    <row r="15" spans="2:13" ht="29.25" customHeight="1" x14ac:dyDescent="0.3">
      <c r="B15" s="44" t="s">
        <v>86</v>
      </c>
      <c r="C15" s="140" t="s">
        <v>87</v>
      </c>
      <c r="D15" s="141"/>
      <c r="E15" s="141"/>
      <c r="F15" s="141"/>
      <c r="G15" s="141"/>
      <c r="J15" s="45"/>
    </row>
    <row r="16" spans="2:13" ht="16" thickBot="1" x14ac:dyDescent="0.4">
      <c r="K16" s="46"/>
    </row>
    <row r="17" spans="1:9" ht="18.649999999999999" customHeight="1" x14ac:dyDescent="0.3">
      <c r="A17" s="47"/>
      <c r="B17" s="142" t="s">
        <v>88</v>
      </c>
      <c r="C17" s="143"/>
      <c r="D17" s="142" t="s">
        <v>89</v>
      </c>
      <c r="E17" s="143"/>
      <c r="F17" s="48" t="s">
        <v>90</v>
      </c>
      <c r="G17" s="48" t="s">
        <v>91</v>
      </c>
      <c r="H17" s="49" t="s">
        <v>92</v>
      </c>
      <c r="I17" s="41"/>
    </row>
    <row r="18" spans="1:9" ht="18.649999999999999" customHeight="1" x14ac:dyDescent="0.3">
      <c r="A18" s="50"/>
      <c r="B18" s="144"/>
      <c r="C18" s="145"/>
      <c r="D18" s="51"/>
      <c r="E18" s="96"/>
      <c r="F18" s="53"/>
      <c r="G18" s="54"/>
      <c r="H18" s="55"/>
    </row>
    <row r="19" spans="1:9" ht="18.649999999999999" customHeight="1" x14ac:dyDescent="0.3">
      <c r="A19" s="50">
        <v>1</v>
      </c>
      <c r="B19" s="135" t="s">
        <v>26</v>
      </c>
      <c r="C19" s="136"/>
      <c r="E19" s="56"/>
      <c r="F19" s="57"/>
      <c r="G19" s="57"/>
      <c r="H19" s="58"/>
    </row>
    <row r="20" spans="1:9" ht="18.649999999999999" customHeight="1" x14ac:dyDescent="0.3">
      <c r="A20" s="50"/>
      <c r="B20" s="135" t="s">
        <v>93</v>
      </c>
      <c r="C20" s="136"/>
      <c r="D20" s="59">
        <v>240</v>
      </c>
      <c r="E20" s="60" t="s">
        <v>94</v>
      </c>
      <c r="F20" s="61">
        <v>3000</v>
      </c>
      <c r="G20" s="62">
        <f>D20*F20</f>
        <v>720000</v>
      </c>
      <c r="H20" s="58"/>
    </row>
    <row r="21" spans="1:9" ht="18.649999999999999" customHeight="1" x14ac:dyDescent="0.3">
      <c r="A21" s="50"/>
      <c r="B21" s="135"/>
      <c r="C21" s="146"/>
      <c r="D21" s="63"/>
      <c r="E21" s="64"/>
      <c r="F21" s="65"/>
      <c r="G21" s="62"/>
      <c r="H21" s="58"/>
    </row>
    <row r="22" spans="1:9" ht="18.649999999999999" customHeight="1" x14ac:dyDescent="0.3">
      <c r="A22" s="50">
        <v>2</v>
      </c>
      <c r="B22" s="135" t="s">
        <v>95</v>
      </c>
      <c r="C22" s="136"/>
      <c r="D22" s="63"/>
      <c r="E22" s="64"/>
      <c r="F22" s="65"/>
      <c r="G22" s="62"/>
      <c r="H22" s="66"/>
    </row>
    <row r="23" spans="1:9" ht="18.649999999999999" customHeight="1" x14ac:dyDescent="0.3">
      <c r="A23" s="50"/>
      <c r="B23" s="147" t="s">
        <v>149</v>
      </c>
      <c r="C23" s="148"/>
      <c r="D23" s="63">
        <v>150</v>
      </c>
      <c r="E23" s="64" t="s">
        <v>94</v>
      </c>
      <c r="F23" s="65">
        <v>3000</v>
      </c>
      <c r="G23" s="62">
        <f>D23*F23</f>
        <v>450000</v>
      </c>
      <c r="H23" s="66"/>
    </row>
    <row r="24" spans="1:9" ht="18.649999999999999" customHeight="1" x14ac:dyDescent="0.3">
      <c r="A24" s="50"/>
      <c r="B24" s="149"/>
      <c r="C24" s="150"/>
      <c r="D24" s="63"/>
      <c r="E24" s="64"/>
      <c r="F24" s="65"/>
      <c r="G24" s="62"/>
      <c r="H24" s="67"/>
    </row>
    <row r="25" spans="1:9" ht="18.649999999999999" customHeight="1" x14ac:dyDescent="0.3">
      <c r="A25" s="50">
        <v>3</v>
      </c>
      <c r="B25" s="135" t="s">
        <v>96</v>
      </c>
      <c r="C25" s="136"/>
      <c r="D25" s="63"/>
      <c r="E25" s="64"/>
      <c r="F25" s="68"/>
      <c r="G25" s="62"/>
      <c r="H25" s="55"/>
    </row>
    <row r="26" spans="1:9" ht="18.649999999999999" customHeight="1" x14ac:dyDescent="0.3">
      <c r="A26" s="50"/>
      <c r="B26" s="147" t="s">
        <v>150</v>
      </c>
      <c r="C26" s="148"/>
      <c r="D26" s="63">
        <v>20</v>
      </c>
      <c r="E26" s="64" t="s">
        <v>94</v>
      </c>
      <c r="F26" s="65">
        <v>3000</v>
      </c>
      <c r="G26" s="62">
        <f>D26*F26</f>
        <v>60000</v>
      </c>
      <c r="H26" s="69"/>
    </row>
    <row r="27" spans="1:9" ht="18.649999999999999" customHeight="1" x14ac:dyDescent="0.3">
      <c r="A27" s="50"/>
      <c r="B27" s="149"/>
      <c r="C27" s="150"/>
      <c r="D27" s="63"/>
      <c r="E27" s="64"/>
      <c r="F27" s="70"/>
      <c r="G27" s="62"/>
      <c r="H27" s="67"/>
    </row>
    <row r="28" spans="1:9" ht="18.649999999999999" customHeight="1" x14ac:dyDescent="0.3">
      <c r="A28" s="50">
        <v>4</v>
      </c>
      <c r="B28" s="135" t="s">
        <v>56</v>
      </c>
      <c r="C28" s="136"/>
      <c r="D28" s="63"/>
      <c r="E28" s="64"/>
      <c r="F28" s="68"/>
      <c r="G28" s="62"/>
      <c r="H28" s="69"/>
    </row>
    <row r="29" spans="1:9" ht="18.649999999999999" customHeight="1" x14ac:dyDescent="0.3">
      <c r="A29" s="50"/>
      <c r="B29" s="135" t="s">
        <v>97</v>
      </c>
      <c r="C29" s="136"/>
      <c r="D29" s="63">
        <v>60</v>
      </c>
      <c r="E29" s="64" t="s">
        <v>94</v>
      </c>
      <c r="F29" s="65">
        <v>3000</v>
      </c>
      <c r="G29" s="62">
        <f>D29*F29</f>
        <v>180000</v>
      </c>
      <c r="H29" s="71"/>
    </row>
    <row r="30" spans="1:9" ht="18.649999999999999" customHeight="1" x14ac:dyDescent="0.3">
      <c r="A30" s="50"/>
      <c r="B30" s="149"/>
      <c r="C30" s="150"/>
      <c r="D30" s="63"/>
      <c r="E30" s="64"/>
      <c r="F30" s="65"/>
      <c r="G30" s="62"/>
      <c r="H30" s="69"/>
    </row>
    <row r="31" spans="1:9" ht="18.649999999999999" customHeight="1" x14ac:dyDescent="0.3">
      <c r="A31" s="50">
        <v>5</v>
      </c>
      <c r="B31" s="149" t="s">
        <v>98</v>
      </c>
      <c r="C31" s="154"/>
      <c r="D31" s="63"/>
      <c r="E31" s="64"/>
      <c r="F31" s="65"/>
      <c r="G31" s="62"/>
      <c r="H31" s="55"/>
    </row>
    <row r="32" spans="1:9" ht="18.649999999999999" customHeight="1" x14ac:dyDescent="0.3">
      <c r="A32" s="50"/>
      <c r="B32" s="147" t="s">
        <v>114</v>
      </c>
      <c r="C32" s="148"/>
      <c r="D32" s="63">
        <v>40</v>
      </c>
      <c r="E32" s="64" t="s">
        <v>94</v>
      </c>
      <c r="F32" s="65">
        <v>3000</v>
      </c>
      <c r="G32" s="62">
        <f>D32*F32</f>
        <v>120000</v>
      </c>
      <c r="H32" s="55"/>
    </row>
    <row r="33" spans="1:9" ht="18" customHeight="1" x14ac:dyDescent="0.3">
      <c r="A33" s="50"/>
      <c r="B33" s="149"/>
      <c r="C33" s="150"/>
      <c r="D33" s="63"/>
      <c r="E33" s="64"/>
      <c r="F33" s="72"/>
      <c r="G33" s="62"/>
      <c r="H33" s="55"/>
    </row>
    <row r="34" spans="1:9" ht="18.649999999999999" customHeight="1" x14ac:dyDescent="0.3">
      <c r="A34" s="50"/>
      <c r="B34" s="149"/>
      <c r="C34" s="150"/>
      <c r="D34" s="63"/>
      <c r="E34" s="64"/>
      <c r="F34" s="65"/>
      <c r="G34" s="62"/>
      <c r="H34" s="55"/>
    </row>
    <row r="35" spans="1:9" ht="18.649999999999999" customHeight="1" thickBot="1" x14ac:dyDescent="0.35">
      <c r="A35" s="73"/>
      <c r="B35" s="155"/>
      <c r="C35" s="156"/>
      <c r="D35" s="74"/>
      <c r="E35" s="75"/>
      <c r="F35" s="76"/>
      <c r="G35" s="77"/>
      <c r="H35" s="78"/>
    </row>
    <row r="36" spans="1:9" ht="18.649999999999999" customHeight="1" thickTop="1" x14ac:dyDescent="0.35">
      <c r="A36" s="79"/>
      <c r="B36" s="157"/>
      <c r="C36" s="158"/>
      <c r="D36" s="151" t="s">
        <v>99</v>
      </c>
      <c r="E36" s="152"/>
      <c r="F36" s="153"/>
      <c r="G36" s="80">
        <f>SUM(G18:G35)</f>
        <v>1530000</v>
      </c>
      <c r="H36" s="81"/>
    </row>
    <row r="37" spans="1:9" ht="18.649999999999999" customHeight="1" x14ac:dyDescent="0.35">
      <c r="A37" s="82"/>
      <c r="B37" s="159"/>
      <c r="C37" s="160"/>
      <c r="D37" s="161" t="s">
        <v>151</v>
      </c>
      <c r="E37" s="162"/>
      <c r="F37" s="163"/>
      <c r="G37" s="83">
        <f>SUM(G36)*0.08</f>
        <v>122400</v>
      </c>
      <c r="H37" s="84"/>
    </row>
    <row r="38" spans="1:9" ht="18.649999999999999" customHeight="1" thickBot="1" x14ac:dyDescent="0.4">
      <c r="A38" s="85"/>
      <c r="B38" s="164"/>
      <c r="C38" s="165"/>
      <c r="D38" s="166" t="s">
        <v>101</v>
      </c>
      <c r="E38" s="167"/>
      <c r="F38" s="168"/>
      <c r="G38" s="86">
        <f>G36+G37</f>
        <v>1652400</v>
      </c>
      <c r="H38" s="87"/>
    </row>
    <row r="39" spans="1:9" ht="18.649999999999999" customHeight="1" x14ac:dyDescent="0.3">
      <c r="A39" s="169" t="s">
        <v>9</v>
      </c>
      <c r="B39" s="172" t="s">
        <v>102</v>
      </c>
      <c r="C39" s="173"/>
      <c r="D39" s="173"/>
      <c r="E39" s="173"/>
      <c r="F39" s="173"/>
      <c r="G39" s="173"/>
      <c r="H39" s="174"/>
      <c r="I39" s="97"/>
    </row>
    <row r="40" spans="1:9" ht="18.649999999999999" customHeight="1" x14ac:dyDescent="0.3">
      <c r="A40" s="170"/>
      <c r="B40" s="175" t="s">
        <v>103</v>
      </c>
      <c r="C40" s="176"/>
      <c r="D40" s="176"/>
      <c r="E40" s="176"/>
      <c r="F40" s="176"/>
      <c r="G40" s="176"/>
      <c r="H40" s="177"/>
      <c r="I40" s="88"/>
    </row>
    <row r="41" spans="1:9" ht="18.649999999999999" customHeight="1" x14ac:dyDescent="0.3">
      <c r="A41" s="170"/>
      <c r="B41" s="175"/>
      <c r="C41" s="178"/>
      <c r="D41" s="178"/>
      <c r="E41" s="178"/>
      <c r="F41" s="178"/>
      <c r="G41" s="178"/>
      <c r="H41" s="179"/>
      <c r="I41" s="88"/>
    </row>
    <row r="42" spans="1:9" ht="18.649999999999999" customHeight="1" thickBot="1" x14ac:dyDescent="0.35">
      <c r="A42" s="171"/>
      <c r="B42" s="180"/>
      <c r="C42" s="181"/>
      <c r="D42" s="181"/>
      <c r="E42" s="181"/>
      <c r="F42" s="181"/>
      <c r="G42" s="181"/>
      <c r="H42" s="182"/>
      <c r="I42" s="88"/>
    </row>
    <row r="44" spans="1:9" x14ac:dyDescent="0.3">
      <c r="C44" s="39"/>
    </row>
    <row r="45" spans="1:9" x14ac:dyDescent="0.3">
      <c r="C45" s="39"/>
    </row>
    <row r="46" spans="1:9" x14ac:dyDescent="0.3">
      <c r="C46" s="39"/>
    </row>
    <row r="47" spans="1:9" x14ac:dyDescent="0.3">
      <c r="C47" s="39"/>
    </row>
  </sheetData>
  <mergeCells count="45">
    <mergeCell ref="B37:C37"/>
    <mergeCell ref="D37:F37"/>
    <mergeCell ref="B38:C38"/>
    <mergeCell ref="D38:F38"/>
    <mergeCell ref="A39:A42"/>
    <mergeCell ref="B39:H39"/>
    <mergeCell ref="B40:H40"/>
    <mergeCell ref="B41:H41"/>
    <mergeCell ref="B42:H42"/>
    <mergeCell ref="D36:F36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25:C25"/>
    <mergeCell ref="F14:H14"/>
    <mergeCell ref="C15:G15"/>
    <mergeCell ref="B17:C17"/>
    <mergeCell ref="D17:E17"/>
    <mergeCell ref="B18:C18"/>
    <mergeCell ref="B19:C19"/>
    <mergeCell ref="B20:C20"/>
    <mergeCell ref="B21:C21"/>
    <mergeCell ref="B22:C22"/>
    <mergeCell ref="B23:C23"/>
    <mergeCell ref="B24:C24"/>
    <mergeCell ref="F9:H9"/>
    <mergeCell ref="F10:H10"/>
    <mergeCell ref="C11:D13"/>
    <mergeCell ref="F11:H11"/>
    <mergeCell ref="F12:H12"/>
    <mergeCell ref="F13:H13"/>
    <mergeCell ref="F8:H8"/>
    <mergeCell ref="B4:D4"/>
    <mergeCell ref="B5:D5"/>
    <mergeCell ref="B6:D6"/>
    <mergeCell ref="B7:D7"/>
    <mergeCell ref="B8:D8"/>
  </mergeCells>
  <phoneticPr fontId="2"/>
  <pageMargins left="0.47244094488188981" right="0.43307086614173229" top="0.98425196850393704" bottom="0.59055118110236227" header="0.55118110236220474" footer="0.51181102362204722"/>
  <pageSetup paperSize="9" scale="9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45AC0-BB14-4F84-83FC-D8DC85731D0A}">
  <dimension ref="A1:M47"/>
  <sheetViews>
    <sheetView topLeftCell="A28" zoomScaleNormal="100" zoomScaleSheetLayoutView="100" workbookViewId="0">
      <selection activeCell="G27" sqref="G27"/>
    </sheetView>
  </sheetViews>
  <sheetFormatPr defaultColWidth="9" defaultRowHeight="14" x14ac:dyDescent="0.3"/>
  <cols>
    <col min="1" max="1" width="3.90625" style="24" customWidth="1"/>
    <col min="2" max="2" width="8.6328125" style="24" customWidth="1"/>
    <col min="3" max="3" width="23.6328125" style="24" customWidth="1"/>
    <col min="4" max="5" width="6.6328125" style="24" customWidth="1"/>
    <col min="6" max="6" width="11.08984375" style="24" customWidth="1"/>
    <col min="7" max="7" width="13.08984375" style="24" customWidth="1"/>
    <col min="8" max="8" width="20.6328125" style="24" customWidth="1"/>
    <col min="9" max="9" width="1.08984375" style="24" customWidth="1"/>
    <col min="10" max="256" width="9" style="24"/>
    <col min="257" max="257" width="3.90625" style="24" customWidth="1"/>
    <col min="258" max="258" width="8.6328125" style="24" customWidth="1"/>
    <col min="259" max="259" width="23.6328125" style="24" customWidth="1"/>
    <col min="260" max="261" width="6.6328125" style="24" customWidth="1"/>
    <col min="262" max="262" width="11.08984375" style="24" customWidth="1"/>
    <col min="263" max="263" width="13.08984375" style="24" customWidth="1"/>
    <col min="264" max="264" width="20.6328125" style="24" customWidth="1"/>
    <col min="265" max="265" width="1.08984375" style="24" customWidth="1"/>
    <col min="266" max="512" width="9" style="24"/>
    <col min="513" max="513" width="3.90625" style="24" customWidth="1"/>
    <col min="514" max="514" width="8.6328125" style="24" customWidth="1"/>
    <col min="515" max="515" width="23.6328125" style="24" customWidth="1"/>
    <col min="516" max="517" width="6.6328125" style="24" customWidth="1"/>
    <col min="518" max="518" width="11.08984375" style="24" customWidth="1"/>
    <col min="519" max="519" width="13.08984375" style="24" customWidth="1"/>
    <col min="520" max="520" width="20.6328125" style="24" customWidth="1"/>
    <col min="521" max="521" width="1.08984375" style="24" customWidth="1"/>
    <col min="522" max="768" width="9" style="24"/>
    <col min="769" max="769" width="3.90625" style="24" customWidth="1"/>
    <col min="770" max="770" width="8.6328125" style="24" customWidth="1"/>
    <col min="771" max="771" width="23.6328125" style="24" customWidth="1"/>
    <col min="772" max="773" width="6.6328125" style="24" customWidth="1"/>
    <col min="774" max="774" width="11.08984375" style="24" customWidth="1"/>
    <col min="775" max="775" width="13.08984375" style="24" customWidth="1"/>
    <col min="776" max="776" width="20.6328125" style="24" customWidth="1"/>
    <col min="777" max="777" width="1.08984375" style="24" customWidth="1"/>
    <col min="778" max="1024" width="9" style="24"/>
    <col min="1025" max="1025" width="3.90625" style="24" customWidth="1"/>
    <col min="1026" max="1026" width="8.6328125" style="24" customWidth="1"/>
    <col min="1027" max="1027" width="23.6328125" style="24" customWidth="1"/>
    <col min="1028" max="1029" width="6.6328125" style="24" customWidth="1"/>
    <col min="1030" max="1030" width="11.08984375" style="24" customWidth="1"/>
    <col min="1031" max="1031" width="13.08984375" style="24" customWidth="1"/>
    <col min="1032" max="1032" width="20.6328125" style="24" customWidth="1"/>
    <col min="1033" max="1033" width="1.08984375" style="24" customWidth="1"/>
    <col min="1034" max="1280" width="9" style="24"/>
    <col min="1281" max="1281" width="3.90625" style="24" customWidth="1"/>
    <col min="1282" max="1282" width="8.6328125" style="24" customWidth="1"/>
    <col min="1283" max="1283" width="23.6328125" style="24" customWidth="1"/>
    <col min="1284" max="1285" width="6.6328125" style="24" customWidth="1"/>
    <col min="1286" max="1286" width="11.08984375" style="24" customWidth="1"/>
    <col min="1287" max="1287" width="13.08984375" style="24" customWidth="1"/>
    <col min="1288" max="1288" width="20.6328125" style="24" customWidth="1"/>
    <col min="1289" max="1289" width="1.08984375" style="24" customWidth="1"/>
    <col min="1290" max="1536" width="9" style="24"/>
    <col min="1537" max="1537" width="3.90625" style="24" customWidth="1"/>
    <col min="1538" max="1538" width="8.6328125" style="24" customWidth="1"/>
    <col min="1539" max="1539" width="23.6328125" style="24" customWidth="1"/>
    <col min="1540" max="1541" width="6.6328125" style="24" customWidth="1"/>
    <col min="1542" max="1542" width="11.08984375" style="24" customWidth="1"/>
    <col min="1543" max="1543" width="13.08984375" style="24" customWidth="1"/>
    <col min="1544" max="1544" width="20.6328125" style="24" customWidth="1"/>
    <col min="1545" max="1545" width="1.08984375" style="24" customWidth="1"/>
    <col min="1546" max="1792" width="9" style="24"/>
    <col min="1793" max="1793" width="3.90625" style="24" customWidth="1"/>
    <col min="1794" max="1794" width="8.6328125" style="24" customWidth="1"/>
    <col min="1795" max="1795" width="23.6328125" style="24" customWidth="1"/>
    <col min="1796" max="1797" width="6.6328125" style="24" customWidth="1"/>
    <col min="1798" max="1798" width="11.08984375" style="24" customWidth="1"/>
    <col min="1799" max="1799" width="13.08984375" style="24" customWidth="1"/>
    <col min="1800" max="1800" width="20.6328125" style="24" customWidth="1"/>
    <col min="1801" max="1801" width="1.08984375" style="24" customWidth="1"/>
    <col min="1802" max="2048" width="9" style="24"/>
    <col min="2049" max="2049" width="3.90625" style="24" customWidth="1"/>
    <col min="2050" max="2050" width="8.6328125" style="24" customWidth="1"/>
    <col min="2051" max="2051" width="23.6328125" style="24" customWidth="1"/>
    <col min="2052" max="2053" width="6.6328125" style="24" customWidth="1"/>
    <col min="2054" max="2054" width="11.08984375" style="24" customWidth="1"/>
    <col min="2055" max="2055" width="13.08984375" style="24" customWidth="1"/>
    <col min="2056" max="2056" width="20.6328125" style="24" customWidth="1"/>
    <col min="2057" max="2057" width="1.08984375" style="24" customWidth="1"/>
    <col min="2058" max="2304" width="9" style="24"/>
    <col min="2305" max="2305" width="3.90625" style="24" customWidth="1"/>
    <col min="2306" max="2306" width="8.6328125" style="24" customWidth="1"/>
    <col min="2307" max="2307" width="23.6328125" style="24" customWidth="1"/>
    <col min="2308" max="2309" width="6.6328125" style="24" customWidth="1"/>
    <col min="2310" max="2310" width="11.08984375" style="24" customWidth="1"/>
    <col min="2311" max="2311" width="13.08984375" style="24" customWidth="1"/>
    <col min="2312" max="2312" width="20.6328125" style="24" customWidth="1"/>
    <col min="2313" max="2313" width="1.08984375" style="24" customWidth="1"/>
    <col min="2314" max="2560" width="9" style="24"/>
    <col min="2561" max="2561" width="3.90625" style="24" customWidth="1"/>
    <col min="2562" max="2562" width="8.6328125" style="24" customWidth="1"/>
    <col min="2563" max="2563" width="23.6328125" style="24" customWidth="1"/>
    <col min="2564" max="2565" width="6.6328125" style="24" customWidth="1"/>
    <col min="2566" max="2566" width="11.08984375" style="24" customWidth="1"/>
    <col min="2567" max="2567" width="13.08984375" style="24" customWidth="1"/>
    <col min="2568" max="2568" width="20.6328125" style="24" customWidth="1"/>
    <col min="2569" max="2569" width="1.08984375" style="24" customWidth="1"/>
    <col min="2570" max="2816" width="9" style="24"/>
    <col min="2817" max="2817" width="3.90625" style="24" customWidth="1"/>
    <col min="2818" max="2818" width="8.6328125" style="24" customWidth="1"/>
    <col min="2819" max="2819" width="23.6328125" style="24" customWidth="1"/>
    <col min="2820" max="2821" width="6.6328125" style="24" customWidth="1"/>
    <col min="2822" max="2822" width="11.08984375" style="24" customWidth="1"/>
    <col min="2823" max="2823" width="13.08984375" style="24" customWidth="1"/>
    <col min="2824" max="2824" width="20.6328125" style="24" customWidth="1"/>
    <col min="2825" max="2825" width="1.08984375" style="24" customWidth="1"/>
    <col min="2826" max="3072" width="9" style="24"/>
    <col min="3073" max="3073" width="3.90625" style="24" customWidth="1"/>
    <col min="3074" max="3074" width="8.6328125" style="24" customWidth="1"/>
    <col min="3075" max="3075" width="23.6328125" style="24" customWidth="1"/>
    <col min="3076" max="3077" width="6.6328125" style="24" customWidth="1"/>
    <col min="3078" max="3078" width="11.08984375" style="24" customWidth="1"/>
    <col min="3079" max="3079" width="13.08984375" style="24" customWidth="1"/>
    <col min="3080" max="3080" width="20.6328125" style="24" customWidth="1"/>
    <col min="3081" max="3081" width="1.08984375" style="24" customWidth="1"/>
    <col min="3082" max="3328" width="9" style="24"/>
    <col min="3329" max="3329" width="3.90625" style="24" customWidth="1"/>
    <col min="3330" max="3330" width="8.6328125" style="24" customWidth="1"/>
    <col min="3331" max="3331" width="23.6328125" style="24" customWidth="1"/>
    <col min="3332" max="3333" width="6.6328125" style="24" customWidth="1"/>
    <col min="3334" max="3334" width="11.08984375" style="24" customWidth="1"/>
    <col min="3335" max="3335" width="13.08984375" style="24" customWidth="1"/>
    <col min="3336" max="3336" width="20.6328125" style="24" customWidth="1"/>
    <col min="3337" max="3337" width="1.08984375" style="24" customWidth="1"/>
    <col min="3338" max="3584" width="9" style="24"/>
    <col min="3585" max="3585" width="3.90625" style="24" customWidth="1"/>
    <col min="3586" max="3586" width="8.6328125" style="24" customWidth="1"/>
    <col min="3587" max="3587" width="23.6328125" style="24" customWidth="1"/>
    <col min="3588" max="3589" width="6.6328125" style="24" customWidth="1"/>
    <col min="3590" max="3590" width="11.08984375" style="24" customWidth="1"/>
    <col min="3591" max="3591" width="13.08984375" style="24" customWidth="1"/>
    <col min="3592" max="3592" width="20.6328125" style="24" customWidth="1"/>
    <col min="3593" max="3593" width="1.08984375" style="24" customWidth="1"/>
    <col min="3594" max="3840" width="9" style="24"/>
    <col min="3841" max="3841" width="3.90625" style="24" customWidth="1"/>
    <col min="3842" max="3842" width="8.6328125" style="24" customWidth="1"/>
    <col min="3843" max="3843" width="23.6328125" style="24" customWidth="1"/>
    <col min="3844" max="3845" width="6.6328125" style="24" customWidth="1"/>
    <col min="3846" max="3846" width="11.08984375" style="24" customWidth="1"/>
    <col min="3847" max="3847" width="13.08984375" style="24" customWidth="1"/>
    <col min="3848" max="3848" width="20.6328125" style="24" customWidth="1"/>
    <col min="3849" max="3849" width="1.08984375" style="24" customWidth="1"/>
    <col min="3850" max="4096" width="9" style="24"/>
    <col min="4097" max="4097" width="3.90625" style="24" customWidth="1"/>
    <col min="4098" max="4098" width="8.6328125" style="24" customWidth="1"/>
    <col min="4099" max="4099" width="23.6328125" style="24" customWidth="1"/>
    <col min="4100" max="4101" width="6.6328125" style="24" customWidth="1"/>
    <col min="4102" max="4102" width="11.08984375" style="24" customWidth="1"/>
    <col min="4103" max="4103" width="13.08984375" style="24" customWidth="1"/>
    <col min="4104" max="4104" width="20.6328125" style="24" customWidth="1"/>
    <col min="4105" max="4105" width="1.08984375" style="24" customWidth="1"/>
    <col min="4106" max="4352" width="9" style="24"/>
    <col min="4353" max="4353" width="3.90625" style="24" customWidth="1"/>
    <col min="4354" max="4354" width="8.6328125" style="24" customWidth="1"/>
    <col min="4355" max="4355" width="23.6328125" style="24" customWidth="1"/>
    <col min="4356" max="4357" width="6.6328125" style="24" customWidth="1"/>
    <col min="4358" max="4358" width="11.08984375" style="24" customWidth="1"/>
    <col min="4359" max="4359" width="13.08984375" style="24" customWidth="1"/>
    <col min="4360" max="4360" width="20.6328125" style="24" customWidth="1"/>
    <col min="4361" max="4361" width="1.08984375" style="24" customWidth="1"/>
    <col min="4362" max="4608" width="9" style="24"/>
    <col min="4609" max="4609" width="3.90625" style="24" customWidth="1"/>
    <col min="4610" max="4610" width="8.6328125" style="24" customWidth="1"/>
    <col min="4611" max="4611" width="23.6328125" style="24" customWidth="1"/>
    <col min="4612" max="4613" width="6.6328125" style="24" customWidth="1"/>
    <col min="4614" max="4614" width="11.08984375" style="24" customWidth="1"/>
    <col min="4615" max="4615" width="13.08984375" style="24" customWidth="1"/>
    <col min="4616" max="4616" width="20.6328125" style="24" customWidth="1"/>
    <col min="4617" max="4617" width="1.08984375" style="24" customWidth="1"/>
    <col min="4618" max="4864" width="9" style="24"/>
    <col min="4865" max="4865" width="3.90625" style="24" customWidth="1"/>
    <col min="4866" max="4866" width="8.6328125" style="24" customWidth="1"/>
    <col min="4867" max="4867" width="23.6328125" style="24" customWidth="1"/>
    <col min="4868" max="4869" width="6.6328125" style="24" customWidth="1"/>
    <col min="4870" max="4870" width="11.08984375" style="24" customWidth="1"/>
    <col min="4871" max="4871" width="13.08984375" style="24" customWidth="1"/>
    <col min="4872" max="4872" width="20.6328125" style="24" customWidth="1"/>
    <col min="4873" max="4873" width="1.08984375" style="24" customWidth="1"/>
    <col min="4874" max="5120" width="9" style="24"/>
    <col min="5121" max="5121" width="3.90625" style="24" customWidth="1"/>
    <col min="5122" max="5122" width="8.6328125" style="24" customWidth="1"/>
    <col min="5123" max="5123" width="23.6328125" style="24" customWidth="1"/>
    <col min="5124" max="5125" width="6.6328125" style="24" customWidth="1"/>
    <col min="5126" max="5126" width="11.08984375" style="24" customWidth="1"/>
    <col min="5127" max="5127" width="13.08984375" style="24" customWidth="1"/>
    <col min="5128" max="5128" width="20.6328125" style="24" customWidth="1"/>
    <col min="5129" max="5129" width="1.08984375" style="24" customWidth="1"/>
    <col min="5130" max="5376" width="9" style="24"/>
    <col min="5377" max="5377" width="3.90625" style="24" customWidth="1"/>
    <col min="5378" max="5378" width="8.6328125" style="24" customWidth="1"/>
    <col min="5379" max="5379" width="23.6328125" style="24" customWidth="1"/>
    <col min="5380" max="5381" width="6.6328125" style="24" customWidth="1"/>
    <col min="5382" max="5382" width="11.08984375" style="24" customWidth="1"/>
    <col min="5383" max="5383" width="13.08984375" style="24" customWidth="1"/>
    <col min="5384" max="5384" width="20.6328125" style="24" customWidth="1"/>
    <col min="5385" max="5385" width="1.08984375" style="24" customWidth="1"/>
    <col min="5386" max="5632" width="9" style="24"/>
    <col min="5633" max="5633" width="3.90625" style="24" customWidth="1"/>
    <col min="5634" max="5634" width="8.6328125" style="24" customWidth="1"/>
    <col min="5635" max="5635" width="23.6328125" style="24" customWidth="1"/>
    <col min="5636" max="5637" width="6.6328125" style="24" customWidth="1"/>
    <col min="5638" max="5638" width="11.08984375" style="24" customWidth="1"/>
    <col min="5639" max="5639" width="13.08984375" style="24" customWidth="1"/>
    <col min="5640" max="5640" width="20.6328125" style="24" customWidth="1"/>
    <col min="5641" max="5641" width="1.08984375" style="24" customWidth="1"/>
    <col min="5642" max="5888" width="9" style="24"/>
    <col min="5889" max="5889" width="3.90625" style="24" customWidth="1"/>
    <col min="5890" max="5890" width="8.6328125" style="24" customWidth="1"/>
    <col min="5891" max="5891" width="23.6328125" style="24" customWidth="1"/>
    <col min="5892" max="5893" width="6.6328125" style="24" customWidth="1"/>
    <col min="5894" max="5894" width="11.08984375" style="24" customWidth="1"/>
    <col min="5895" max="5895" width="13.08984375" style="24" customWidth="1"/>
    <col min="5896" max="5896" width="20.6328125" style="24" customWidth="1"/>
    <col min="5897" max="5897" width="1.08984375" style="24" customWidth="1"/>
    <col min="5898" max="6144" width="9" style="24"/>
    <col min="6145" max="6145" width="3.90625" style="24" customWidth="1"/>
    <col min="6146" max="6146" width="8.6328125" style="24" customWidth="1"/>
    <col min="6147" max="6147" width="23.6328125" style="24" customWidth="1"/>
    <col min="6148" max="6149" width="6.6328125" style="24" customWidth="1"/>
    <col min="6150" max="6150" width="11.08984375" style="24" customWidth="1"/>
    <col min="6151" max="6151" width="13.08984375" style="24" customWidth="1"/>
    <col min="6152" max="6152" width="20.6328125" style="24" customWidth="1"/>
    <col min="6153" max="6153" width="1.08984375" style="24" customWidth="1"/>
    <col min="6154" max="6400" width="9" style="24"/>
    <col min="6401" max="6401" width="3.90625" style="24" customWidth="1"/>
    <col min="6402" max="6402" width="8.6328125" style="24" customWidth="1"/>
    <col min="6403" max="6403" width="23.6328125" style="24" customWidth="1"/>
    <col min="6404" max="6405" width="6.6328125" style="24" customWidth="1"/>
    <col min="6406" max="6406" width="11.08984375" style="24" customWidth="1"/>
    <col min="6407" max="6407" width="13.08984375" style="24" customWidth="1"/>
    <col min="6408" max="6408" width="20.6328125" style="24" customWidth="1"/>
    <col min="6409" max="6409" width="1.08984375" style="24" customWidth="1"/>
    <col min="6410" max="6656" width="9" style="24"/>
    <col min="6657" max="6657" width="3.90625" style="24" customWidth="1"/>
    <col min="6658" max="6658" width="8.6328125" style="24" customWidth="1"/>
    <col min="6659" max="6659" width="23.6328125" style="24" customWidth="1"/>
    <col min="6660" max="6661" width="6.6328125" style="24" customWidth="1"/>
    <col min="6662" max="6662" width="11.08984375" style="24" customWidth="1"/>
    <col min="6663" max="6663" width="13.08984375" style="24" customWidth="1"/>
    <col min="6664" max="6664" width="20.6328125" style="24" customWidth="1"/>
    <col min="6665" max="6665" width="1.08984375" style="24" customWidth="1"/>
    <col min="6666" max="6912" width="9" style="24"/>
    <col min="6913" max="6913" width="3.90625" style="24" customWidth="1"/>
    <col min="6914" max="6914" width="8.6328125" style="24" customWidth="1"/>
    <col min="6915" max="6915" width="23.6328125" style="24" customWidth="1"/>
    <col min="6916" max="6917" width="6.6328125" style="24" customWidth="1"/>
    <col min="6918" max="6918" width="11.08984375" style="24" customWidth="1"/>
    <col min="6919" max="6919" width="13.08984375" style="24" customWidth="1"/>
    <col min="6920" max="6920" width="20.6328125" style="24" customWidth="1"/>
    <col min="6921" max="6921" width="1.08984375" style="24" customWidth="1"/>
    <col min="6922" max="7168" width="9" style="24"/>
    <col min="7169" max="7169" width="3.90625" style="24" customWidth="1"/>
    <col min="7170" max="7170" width="8.6328125" style="24" customWidth="1"/>
    <col min="7171" max="7171" width="23.6328125" style="24" customWidth="1"/>
    <col min="7172" max="7173" width="6.6328125" style="24" customWidth="1"/>
    <col min="7174" max="7174" width="11.08984375" style="24" customWidth="1"/>
    <col min="7175" max="7175" width="13.08984375" style="24" customWidth="1"/>
    <col min="7176" max="7176" width="20.6328125" style="24" customWidth="1"/>
    <col min="7177" max="7177" width="1.08984375" style="24" customWidth="1"/>
    <col min="7178" max="7424" width="9" style="24"/>
    <col min="7425" max="7425" width="3.90625" style="24" customWidth="1"/>
    <col min="7426" max="7426" width="8.6328125" style="24" customWidth="1"/>
    <col min="7427" max="7427" width="23.6328125" style="24" customWidth="1"/>
    <col min="7428" max="7429" width="6.6328125" style="24" customWidth="1"/>
    <col min="7430" max="7430" width="11.08984375" style="24" customWidth="1"/>
    <col min="7431" max="7431" width="13.08984375" style="24" customWidth="1"/>
    <col min="7432" max="7432" width="20.6328125" style="24" customWidth="1"/>
    <col min="7433" max="7433" width="1.08984375" style="24" customWidth="1"/>
    <col min="7434" max="7680" width="9" style="24"/>
    <col min="7681" max="7681" width="3.90625" style="24" customWidth="1"/>
    <col min="7682" max="7682" width="8.6328125" style="24" customWidth="1"/>
    <col min="7683" max="7683" width="23.6328125" style="24" customWidth="1"/>
    <col min="7684" max="7685" width="6.6328125" style="24" customWidth="1"/>
    <col min="7686" max="7686" width="11.08984375" style="24" customWidth="1"/>
    <col min="7687" max="7687" width="13.08984375" style="24" customWidth="1"/>
    <col min="7688" max="7688" width="20.6328125" style="24" customWidth="1"/>
    <col min="7689" max="7689" width="1.08984375" style="24" customWidth="1"/>
    <col min="7690" max="7936" width="9" style="24"/>
    <col min="7937" max="7937" width="3.90625" style="24" customWidth="1"/>
    <col min="7938" max="7938" width="8.6328125" style="24" customWidth="1"/>
    <col min="7939" max="7939" width="23.6328125" style="24" customWidth="1"/>
    <col min="7940" max="7941" width="6.6328125" style="24" customWidth="1"/>
    <col min="7942" max="7942" width="11.08984375" style="24" customWidth="1"/>
    <col min="7943" max="7943" width="13.08984375" style="24" customWidth="1"/>
    <col min="7944" max="7944" width="20.6328125" style="24" customWidth="1"/>
    <col min="7945" max="7945" width="1.08984375" style="24" customWidth="1"/>
    <col min="7946" max="8192" width="9" style="24"/>
    <col min="8193" max="8193" width="3.90625" style="24" customWidth="1"/>
    <col min="8194" max="8194" width="8.6328125" style="24" customWidth="1"/>
    <col min="8195" max="8195" width="23.6328125" style="24" customWidth="1"/>
    <col min="8196" max="8197" width="6.6328125" style="24" customWidth="1"/>
    <col min="8198" max="8198" width="11.08984375" style="24" customWidth="1"/>
    <col min="8199" max="8199" width="13.08984375" style="24" customWidth="1"/>
    <col min="8200" max="8200" width="20.6328125" style="24" customWidth="1"/>
    <col min="8201" max="8201" width="1.08984375" style="24" customWidth="1"/>
    <col min="8202" max="8448" width="9" style="24"/>
    <col min="8449" max="8449" width="3.90625" style="24" customWidth="1"/>
    <col min="8450" max="8450" width="8.6328125" style="24" customWidth="1"/>
    <col min="8451" max="8451" width="23.6328125" style="24" customWidth="1"/>
    <col min="8452" max="8453" width="6.6328125" style="24" customWidth="1"/>
    <col min="8454" max="8454" width="11.08984375" style="24" customWidth="1"/>
    <col min="8455" max="8455" width="13.08984375" style="24" customWidth="1"/>
    <col min="8456" max="8456" width="20.6328125" style="24" customWidth="1"/>
    <col min="8457" max="8457" width="1.08984375" style="24" customWidth="1"/>
    <col min="8458" max="8704" width="9" style="24"/>
    <col min="8705" max="8705" width="3.90625" style="24" customWidth="1"/>
    <col min="8706" max="8706" width="8.6328125" style="24" customWidth="1"/>
    <col min="8707" max="8707" width="23.6328125" style="24" customWidth="1"/>
    <col min="8708" max="8709" width="6.6328125" style="24" customWidth="1"/>
    <col min="8710" max="8710" width="11.08984375" style="24" customWidth="1"/>
    <col min="8711" max="8711" width="13.08984375" style="24" customWidth="1"/>
    <col min="8712" max="8712" width="20.6328125" style="24" customWidth="1"/>
    <col min="8713" max="8713" width="1.08984375" style="24" customWidth="1"/>
    <col min="8714" max="8960" width="9" style="24"/>
    <col min="8961" max="8961" width="3.90625" style="24" customWidth="1"/>
    <col min="8962" max="8962" width="8.6328125" style="24" customWidth="1"/>
    <col min="8963" max="8963" width="23.6328125" style="24" customWidth="1"/>
    <col min="8964" max="8965" width="6.6328125" style="24" customWidth="1"/>
    <col min="8966" max="8966" width="11.08984375" style="24" customWidth="1"/>
    <col min="8967" max="8967" width="13.08984375" style="24" customWidth="1"/>
    <col min="8968" max="8968" width="20.6328125" style="24" customWidth="1"/>
    <col min="8969" max="8969" width="1.08984375" style="24" customWidth="1"/>
    <col min="8970" max="9216" width="9" style="24"/>
    <col min="9217" max="9217" width="3.90625" style="24" customWidth="1"/>
    <col min="9218" max="9218" width="8.6328125" style="24" customWidth="1"/>
    <col min="9219" max="9219" width="23.6328125" style="24" customWidth="1"/>
    <col min="9220" max="9221" width="6.6328125" style="24" customWidth="1"/>
    <col min="9222" max="9222" width="11.08984375" style="24" customWidth="1"/>
    <col min="9223" max="9223" width="13.08984375" style="24" customWidth="1"/>
    <col min="9224" max="9224" width="20.6328125" style="24" customWidth="1"/>
    <col min="9225" max="9225" width="1.08984375" style="24" customWidth="1"/>
    <col min="9226" max="9472" width="9" style="24"/>
    <col min="9473" max="9473" width="3.90625" style="24" customWidth="1"/>
    <col min="9474" max="9474" width="8.6328125" style="24" customWidth="1"/>
    <col min="9475" max="9475" width="23.6328125" style="24" customWidth="1"/>
    <col min="9476" max="9477" width="6.6328125" style="24" customWidth="1"/>
    <col min="9478" max="9478" width="11.08984375" style="24" customWidth="1"/>
    <col min="9479" max="9479" width="13.08984375" style="24" customWidth="1"/>
    <col min="9480" max="9480" width="20.6328125" style="24" customWidth="1"/>
    <col min="9481" max="9481" width="1.08984375" style="24" customWidth="1"/>
    <col min="9482" max="9728" width="9" style="24"/>
    <col min="9729" max="9729" width="3.90625" style="24" customWidth="1"/>
    <col min="9730" max="9730" width="8.6328125" style="24" customWidth="1"/>
    <col min="9731" max="9731" width="23.6328125" style="24" customWidth="1"/>
    <col min="9732" max="9733" width="6.6328125" style="24" customWidth="1"/>
    <col min="9734" max="9734" width="11.08984375" style="24" customWidth="1"/>
    <col min="9735" max="9735" width="13.08984375" style="24" customWidth="1"/>
    <col min="9736" max="9736" width="20.6328125" style="24" customWidth="1"/>
    <col min="9737" max="9737" width="1.08984375" style="24" customWidth="1"/>
    <col min="9738" max="9984" width="9" style="24"/>
    <col min="9985" max="9985" width="3.90625" style="24" customWidth="1"/>
    <col min="9986" max="9986" width="8.6328125" style="24" customWidth="1"/>
    <col min="9987" max="9987" width="23.6328125" style="24" customWidth="1"/>
    <col min="9988" max="9989" width="6.6328125" style="24" customWidth="1"/>
    <col min="9990" max="9990" width="11.08984375" style="24" customWidth="1"/>
    <col min="9991" max="9991" width="13.08984375" style="24" customWidth="1"/>
    <col min="9992" max="9992" width="20.6328125" style="24" customWidth="1"/>
    <col min="9993" max="9993" width="1.08984375" style="24" customWidth="1"/>
    <col min="9994" max="10240" width="9" style="24"/>
    <col min="10241" max="10241" width="3.90625" style="24" customWidth="1"/>
    <col min="10242" max="10242" width="8.6328125" style="24" customWidth="1"/>
    <col min="10243" max="10243" width="23.6328125" style="24" customWidth="1"/>
    <col min="10244" max="10245" width="6.6328125" style="24" customWidth="1"/>
    <col min="10246" max="10246" width="11.08984375" style="24" customWidth="1"/>
    <col min="10247" max="10247" width="13.08984375" style="24" customWidth="1"/>
    <col min="10248" max="10248" width="20.6328125" style="24" customWidth="1"/>
    <col min="10249" max="10249" width="1.08984375" style="24" customWidth="1"/>
    <col min="10250" max="10496" width="9" style="24"/>
    <col min="10497" max="10497" width="3.90625" style="24" customWidth="1"/>
    <col min="10498" max="10498" width="8.6328125" style="24" customWidth="1"/>
    <col min="10499" max="10499" width="23.6328125" style="24" customWidth="1"/>
    <col min="10500" max="10501" width="6.6328125" style="24" customWidth="1"/>
    <col min="10502" max="10502" width="11.08984375" style="24" customWidth="1"/>
    <col min="10503" max="10503" width="13.08984375" style="24" customWidth="1"/>
    <col min="10504" max="10504" width="20.6328125" style="24" customWidth="1"/>
    <col min="10505" max="10505" width="1.08984375" style="24" customWidth="1"/>
    <col min="10506" max="10752" width="9" style="24"/>
    <col min="10753" max="10753" width="3.90625" style="24" customWidth="1"/>
    <col min="10754" max="10754" width="8.6328125" style="24" customWidth="1"/>
    <col min="10755" max="10755" width="23.6328125" style="24" customWidth="1"/>
    <col min="10756" max="10757" width="6.6328125" style="24" customWidth="1"/>
    <col min="10758" max="10758" width="11.08984375" style="24" customWidth="1"/>
    <col min="10759" max="10759" width="13.08984375" style="24" customWidth="1"/>
    <col min="10760" max="10760" width="20.6328125" style="24" customWidth="1"/>
    <col min="10761" max="10761" width="1.08984375" style="24" customWidth="1"/>
    <col min="10762" max="11008" width="9" style="24"/>
    <col min="11009" max="11009" width="3.90625" style="24" customWidth="1"/>
    <col min="11010" max="11010" width="8.6328125" style="24" customWidth="1"/>
    <col min="11011" max="11011" width="23.6328125" style="24" customWidth="1"/>
    <col min="11012" max="11013" width="6.6328125" style="24" customWidth="1"/>
    <col min="11014" max="11014" width="11.08984375" style="24" customWidth="1"/>
    <col min="11015" max="11015" width="13.08984375" style="24" customWidth="1"/>
    <col min="11016" max="11016" width="20.6328125" style="24" customWidth="1"/>
    <col min="11017" max="11017" width="1.08984375" style="24" customWidth="1"/>
    <col min="11018" max="11264" width="9" style="24"/>
    <col min="11265" max="11265" width="3.90625" style="24" customWidth="1"/>
    <col min="11266" max="11266" width="8.6328125" style="24" customWidth="1"/>
    <col min="11267" max="11267" width="23.6328125" style="24" customWidth="1"/>
    <col min="11268" max="11269" width="6.6328125" style="24" customWidth="1"/>
    <col min="11270" max="11270" width="11.08984375" style="24" customWidth="1"/>
    <col min="11271" max="11271" width="13.08984375" style="24" customWidth="1"/>
    <col min="11272" max="11272" width="20.6328125" style="24" customWidth="1"/>
    <col min="11273" max="11273" width="1.08984375" style="24" customWidth="1"/>
    <col min="11274" max="11520" width="9" style="24"/>
    <col min="11521" max="11521" width="3.90625" style="24" customWidth="1"/>
    <col min="11522" max="11522" width="8.6328125" style="24" customWidth="1"/>
    <col min="11523" max="11523" width="23.6328125" style="24" customWidth="1"/>
    <col min="11524" max="11525" width="6.6328125" style="24" customWidth="1"/>
    <col min="11526" max="11526" width="11.08984375" style="24" customWidth="1"/>
    <col min="11527" max="11527" width="13.08984375" style="24" customWidth="1"/>
    <col min="11528" max="11528" width="20.6328125" style="24" customWidth="1"/>
    <col min="11529" max="11529" width="1.08984375" style="24" customWidth="1"/>
    <col min="11530" max="11776" width="9" style="24"/>
    <col min="11777" max="11777" width="3.90625" style="24" customWidth="1"/>
    <col min="11778" max="11778" width="8.6328125" style="24" customWidth="1"/>
    <col min="11779" max="11779" width="23.6328125" style="24" customWidth="1"/>
    <col min="11780" max="11781" width="6.6328125" style="24" customWidth="1"/>
    <col min="11782" max="11782" width="11.08984375" style="24" customWidth="1"/>
    <col min="11783" max="11783" width="13.08984375" style="24" customWidth="1"/>
    <col min="11784" max="11784" width="20.6328125" style="24" customWidth="1"/>
    <col min="11785" max="11785" width="1.08984375" style="24" customWidth="1"/>
    <col min="11786" max="12032" width="9" style="24"/>
    <col min="12033" max="12033" width="3.90625" style="24" customWidth="1"/>
    <col min="12034" max="12034" width="8.6328125" style="24" customWidth="1"/>
    <col min="12035" max="12035" width="23.6328125" style="24" customWidth="1"/>
    <col min="12036" max="12037" width="6.6328125" style="24" customWidth="1"/>
    <col min="12038" max="12038" width="11.08984375" style="24" customWidth="1"/>
    <col min="12039" max="12039" width="13.08984375" style="24" customWidth="1"/>
    <col min="12040" max="12040" width="20.6328125" style="24" customWidth="1"/>
    <col min="12041" max="12041" width="1.08984375" style="24" customWidth="1"/>
    <col min="12042" max="12288" width="9" style="24"/>
    <col min="12289" max="12289" width="3.90625" style="24" customWidth="1"/>
    <col min="12290" max="12290" width="8.6328125" style="24" customWidth="1"/>
    <col min="12291" max="12291" width="23.6328125" style="24" customWidth="1"/>
    <col min="12292" max="12293" width="6.6328125" style="24" customWidth="1"/>
    <col min="12294" max="12294" width="11.08984375" style="24" customWidth="1"/>
    <col min="12295" max="12295" width="13.08984375" style="24" customWidth="1"/>
    <col min="12296" max="12296" width="20.6328125" style="24" customWidth="1"/>
    <col min="12297" max="12297" width="1.08984375" style="24" customWidth="1"/>
    <col min="12298" max="12544" width="9" style="24"/>
    <col min="12545" max="12545" width="3.90625" style="24" customWidth="1"/>
    <col min="12546" max="12546" width="8.6328125" style="24" customWidth="1"/>
    <col min="12547" max="12547" width="23.6328125" style="24" customWidth="1"/>
    <col min="12548" max="12549" width="6.6328125" style="24" customWidth="1"/>
    <col min="12550" max="12550" width="11.08984375" style="24" customWidth="1"/>
    <col min="12551" max="12551" width="13.08984375" style="24" customWidth="1"/>
    <col min="12552" max="12552" width="20.6328125" style="24" customWidth="1"/>
    <col min="12553" max="12553" width="1.08984375" style="24" customWidth="1"/>
    <col min="12554" max="12800" width="9" style="24"/>
    <col min="12801" max="12801" width="3.90625" style="24" customWidth="1"/>
    <col min="12802" max="12802" width="8.6328125" style="24" customWidth="1"/>
    <col min="12803" max="12803" width="23.6328125" style="24" customWidth="1"/>
    <col min="12804" max="12805" width="6.6328125" style="24" customWidth="1"/>
    <col min="12806" max="12806" width="11.08984375" style="24" customWidth="1"/>
    <col min="12807" max="12807" width="13.08984375" style="24" customWidth="1"/>
    <col min="12808" max="12808" width="20.6328125" style="24" customWidth="1"/>
    <col min="12809" max="12809" width="1.08984375" style="24" customWidth="1"/>
    <col min="12810" max="13056" width="9" style="24"/>
    <col min="13057" max="13057" width="3.90625" style="24" customWidth="1"/>
    <col min="13058" max="13058" width="8.6328125" style="24" customWidth="1"/>
    <col min="13059" max="13059" width="23.6328125" style="24" customWidth="1"/>
    <col min="13060" max="13061" width="6.6328125" style="24" customWidth="1"/>
    <col min="13062" max="13062" width="11.08984375" style="24" customWidth="1"/>
    <col min="13063" max="13063" width="13.08984375" style="24" customWidth="1"/>
    <col min="13064" max="13064" width="20.6328125" style="24" customWidth="1"/>
    <col min="13065" max="13065" width="1.08984375" style="24" customWidth="1"/>
    <col min="13066" max="13312" width="9" style="24"/>
    <col min="13313" max="13313" width="3.90625" style="24" customWidth="1"/>
    <col min="13314" max="13314" width="8.6328125" style="24" customWidth="1"/>
    <col min="13315" max="13315" width="23.6328125" style="24" customWidth="1"/>
    <col min="13316" max="13317" width="6.6328125" style="24" customWidth="1"/>
    <col min="13318" max="13318" width="11.08984375" style="24" customWidth="1"/>
    <col min="13319" max="13319" width="13.08984375" style="24" customWidth="1"/>
    <col min="13320" max="13320" width="20.6328125" style="24" customWidth="1"/>
    <col min="13321" max="13321" width="1.08984375" style="24" customWidth="1"/>
    <col min="13322" max="13568" width="9" style="24"/>
    <col min="13569" max="13569" width="3.90625" style="24" customWidth="1"/>
    <col min="13570" max="13570" width="8.6328125" style="24" customWidth="1"/>
    <col min="13571" max="13571" width="23.6328125" style="24" customWidth="1"/>
    <col min="13572" max="13573" width="6.6328125" style="24" customWidth="1"/>
    <col min="13574" max="13574" width="11.08984375" style="24" customWidth="1"/>
    <col min="13575" max="13575" width="13.08984375" style="24" customWidth="1"/>
    <col min="13576" max="13576" width="20.6328125" style="24" customWidth="1"/>
    <col min="13577" max="13577" width="1.08984375" style="24" customWidth="1"/>
    <col min="13578" max="13824" width="9" style="24"/>
    <col min="13825" max="13825" width="3.90625" style="24" customWidth="1"/>
    <col min="13826" max="13826" width="8.6328125" style="24" customWidth="1"/>
    <col min="13827" max="13827" width="23.6328125" style="24" customWidth="1"/>
    <col min="13828" max="13829" width="6.6328125" style="24" customWidth="1"/>
    <col min="13830" max="13830" width="11.08984375" style="24" customWidth="1"/>
    <col min="13831" max="13831" width="13.08984375" style="24" customWidth="1"/>
    <col min="13832" max="13832" width="20.6328125" style="24" customWidth="1"/>
    <col min="13833" max="13833" width="1.08984375" style="24" customWidth="1"/>
    <col min="13834" max="14080" width="9" style="24"/>
    <col min="14081" max="14081" width="3.90625" style="24" customWidth="1"/>
    <col min="14082" max="14082" width="8.6328125" style="24" customWidth="1"/>
    <col min="14083" max="14083" width="23.6328125" style="24" customWidth="1"/>
    <col min="14084" max="14085" width="6.6328125" style="24" customWidth="1"/>
    <col min="14086" max="14086" width="11.08984375" style="24" customWidth="1"/>
    <col min="14087" max="14087" width="13.08984375" style="24" customWidth="1"/>
    <col min="14088" max="14088" width="20.6328125" style="24" customWidth="1"/>
    <col min="14089" max="14089" width="1.08984375" style="24" customWidth="1"/>
    <col min="14090" max="14336" width="9" style="24"/>
    <col min="14337" max="14337" width="3.90625" style="24" customWidth="1"/>
    <col min="14338" max="14338" width="8.6328125" style="24" customWidth="1"/>
    <col min="14339" max="14339" width="23.6328125" style="24" customWidth="1"/>
    <col min="14340" max="14341" width="6.6328125" style="24" customWidth="1"/>
    <col min="14342" max="14342" width="11.08984375" style="24" customWidth="1"/>
    <col min="14343" max="14343" width="13.08984375" style="24" customWidth="1"/>
    <col min="14344" max="14344" width="20.6328125" style="24" customWidth="1"/>
    <col min="14345" max="14345" width="1.08984375" style="24" customWidth="1"/>
    <col min="14346" max="14592" width="9" style="24"/>
    <col min="14593" max="14593" width="3.90625" style="24" customWidth="1"/>
    <col min="14594" max="14594" width="8.6328125" style="24" customWidth="1"/>
    <col min="14595" max="14595" width="23.6328125" style="24" customWidth="1"/>
    <col min="14596" max="14597" width="6.6328125" style="24" customWidth="1"/>
    <col min="14598" max="14598" width="11.08984375" style="24" customWidth="1"/>
    <col min="14599" max="14599" width="13.08984375" style="24" customWidth="1"/>
    <col min="14600" max="14600" width="20.6328125" style="24" customWidth="1"/>
    <col min="14601" max="14601" width="1.08984375" style="24" customWidth="1"/>
    <col min="14602" max="14848" width="9" style="24"/>
    <col min="14849" max="14849" width="3.90625" style="24" customWidth="1"/>
    <col min="14850" max="14850" width="8.6328125" style="24" customWidth="1"/>
    <col min="14851" max="14851" width="23.6328125" style="24" customWidth="1"/>
    <col min="14852" max="14853" width="6.6328125" style="24" customWidth="1"/>
    <col min="14854" max="14854" width="11.08984375" style="24" customWidth="1"/>
    <col min="14855" max="14855" width="13.08984375" style="24" customWidth="1"/>
    <col min="14856" max="14856" width="20.6328125" style="24" customWidth="1"/>
    <col min="14857" max="14857" width="1.08984375" style="24" customWidth="1"/>
    <col min="14858" max="15104" width="9" style="24"/>
    <col min="15105" max="15105" width="3.90625" style="24" customWidth="1"/>
    <col min="15106" max="15106" width="8.6328125" style="24" customWidth="1"/>
    <col min="15107" max="15107" width="23.6328125" style="24" customWidth="1"/>
    <col min="15108" max="15109" width="6.6328125" style="24" customWidth="1"/>
    <col min="15110" max="15110" width="11.08984375" style="24" customWidth="1"/>
    <col min="15111" max="15111" width="13.08984375" style="24" customWidth="1"/>
    <col min="15112" max="15112" width="20.6328125" style="24" customWidth="1"/>
    <col min="15113" max="15113" width="1.08984375" style="24" customWidth="1"/>
    <col min="15114" max="15360" width="9" style="24"/>
    <col min="15361" max="15361" width="3.90625" style="24" customWidth="1"/>
    <col min="15362" max="15362" width="8.6328125" style="24" customWidth="1"/>
    <col min="15363" max="15363" width="23.6328125" style="24" customWidth="1"/>
    <col min="15364" max="15365" width="6.6328125" style="24" customWidth="1"/>
    <col min="15366" max="15366" width="11.08984375" style="24" customWidth="1"/>
    <col min="15367" max="15367" width="13.08984375" style="24" customWidth="1"/>
    <col min="15368" max="15368" width="20.6328125" style="24" customWidth="1"/>
    <col min="15369" max="15369" width="1.08984375" style="24" customWidth="1"/>
    <col min="15370" max="15616" width="9" style="24"/>
    <col min="15617" max="15617" width="3.90625" style="24" customWidth="1"/>
    <col min="15618" max="15618" width="8.6328125" style="24" customWidth="1"/>
    <col min="15619" max="15619" width="23.6328125" style="24" customWidth="1"/>
    <col min="15620" max="15621" width="6.6328125" style="24" customWidth="1"/>
    <col min="15622" max="15622" width="11.08984375" style="24" customWidth="1"/>
    <col min="15623" max="15623" width="13.08984375" style="24" customWidth="1"/>
    <col min="15624" max="15624" width="20.6328125" style="24" customWidth="1"/>
    <col min="15625" max="15625" width="1.08984375" style="24" customWidth="1"/>
    <col min="15626" max="15872" width="9" style="24"/>
    <col min="15873" max="15873" width="3.90625" style="24" customWidth="1"/>
    <col min="15874" max="15874" width="8.6328125" style="24" customWidth="1"/>
    <col min="15875" max="15875" width="23.6328125" style="24" customWidth="1"/>
    <col min="15876" max="15877" width="6.6328125" style="24" customWidth="1"/>
    <col min="15878" max="15878" width="11.08984375" style="24" customWidth="1"/>
    <col min="15879" max="15879" width="13.08984375" style="24" customWidth="1"/>
    <col min="15880" max="15880" width="20.6328125" style="24" customWidth="1"/>
    <col min="15881" max="15881" width="1.08984375" style="24" customWidth="1"/>
    <col min="15882" max="16128" width="9" style="24"/>
    <col min="16129" max="16129" width="3.90625" style="24" customWidth="1"/>
    <col min="16130" max="16130" width="8.6328125" style="24" customWidth="1"/>
    <col min="16131" max="16131" width="23.6328125" style="24" customWidth="1"/>
    <col min="16132" max="16133" width="6.6328125" style="24" customWidth="1"/>
    <col min="16134" max="16134" width="11.08984375" style="24" customWidth="1"/>
    <col min="16135" max="16135" width="13.08984375" style="24" customWidth="1"/>
    <col min="16136" max="16136" width="20.6328125" style="24" customWidth="1"/>
    <col min="16137" max="16137" width="1.08984375" style="24" customWidth="1"/>
    <col min="16138" max="16384" width="9" style="24"/>
  </cols>
  <sheetData>
    <row r="1" spans="2:13" x14ac:dyDescent="0.3">
      <c r="H1" s="25"/>
      <c r="I1" s="25"/>
    </row>
    <row r="2" spans="2:13" ht="24" thickBot="1" x14ac:dyDescent="0.4">
      <c r="B2" s="26" t="s">
        <v>73</v>
      </c>
      <c r="C2" s="27"/>
      <c r="D2" s="28"/>
      <c r="E2" s="29"/>
      <c r="F2" s="28"/>
      <c r="G2" s="28"/>
      <c r="H2" s="30">
        <v>43549</v>
      </c>
      <c r="I2" s="31"/>
    </row>
    <row r="3" spans="2:13" ht="14.5" thickTop="1" x14ac:dyDescent="0.3"/>
    <row r="4" spans="2:13" x14ac:dyDescent="0.3">
      <c r="B4" s="105" t="s">
        <v>74</v>
      </c>
      <c r="C4" s="106"/>
      <c r="D4" s="107"/>
    </row>
    <row r="5" spans="2:13" ht="15" customHeight="1" x14ac:dyDescent="0.3">
      <c r="B5" s="108" t="s">
        <v>75</v>
      </c>
      <c r="C5" s="109"/>
      <c r="D5" s="110"/>
    </row>
    <row r="6" spans="2:13" ht="18" x14ac:dyDescent="0.55000000000000004">
      <c r="B6" s="111" t="s">
        <v>76</v>
      </c>
      <c r="C6" s="112"/>
      <c r="D6" s="113"/>
      <c r="E6" s="32"/>
    </row>
    <row r="7" spans="2:13" x14ac:dyDescent="0.3">
      <c r="B7" s="114" t="s">
        <v>77</v>
      </c>
      <c r="C7" s="115"/>
      <c r="D7" s="116"/>
    </row>
    <row r="8" spans="2:13" ht="17.25" customHeight="1" x14ac:dyDescent="0.35">
      <c r="B8" s="117" t="s">
        <v>78</v>
      </c>
      <c r="C8" s="118"/>
      <c r="D8" s="119"/>
      <c r="F8" s="103"/>
      <c r="G8" s="104"/>
      <c r="H8" s="104"/>
    </row>
    <row r="9" spans="2:13" ht="21.65" customHeight="1" x14ac:dyDescent="0.55000000000000004">
      <c r="C9" s="33"/>
      <c r="D9" s="33"/>
      <c r="F9" s="120" t="s">
        <v>79</v>
      </c>
      <c r="G9" s="121"/>
      <c r="H9" s="122"/>
    </row>
    <row r="10" spans="2:13" ht="21" customHeight="1" x14ac:dyDescent="0.55000000000000004">
      <c r="B10" s="34" t="s">
        <v>80</v>
      </c>
      <c r="C10" s="33"/>
      <c r="D10" s="33"/>
      <c r="F10" s="123" t="s">
        <v>81</v>
      </c>
      <c r="G10" s="124"/>
      <c r="H10" s="125"/>
    </row>
    <row r="11" spans="2:13" ht="13.5" customHeight="1" x14ac:dyDescent="0.3">
      <c r="B11" s="36"/>
      <c r="C11" s="126">
        <f>SUM(G38)</f>
        <v>126360</v>
      </c>
      <c r="D11" s="127"/>
      <c r="F11" s="108" t="s">
        <v>82</v>
      </c>
      <c r="G11" s="109"/>
      <c r="H11" s="110"/>
    </row>
    <row r="12" spans="2:13" ht="15" customHeight="1" x14ac:dyDescent="0.3">
      <c r="B12" s="37" t="s">
        <v>83</v>
      </c>
      <c r="C12" s="128"/>
      <c r="D12" s="129"/>
      <c r="F12" s="132" t="s">
        <v>84</v>
      </c>
      <c r="G12" s="133"/>
      <c r="H12" s="134"/>
      <c r="K12" s="38"/>
      <c r="L12" s="39"/>
      <c r="M12" s="39"/>
    </row>
    <row r="13" spans="2:13" ht="15" customHeight="1" x14ac:dyDescent="0.55000000000000004">
      <c r="B13" s="40"/>
      <c r="C13" s="130"/>
      <c r="D13" s="131"/>
      <c r="F13" s="111"/>
      <c r="G13" s="112"/>
      <c r="H13" s="113"/>
      <c r="I13" s="41"/>
      <c r="K13" s="39"/>
      <c r="L13" s="39"/>
      <c r="M13" s="42"/>
    </row>
    <row r="14" spans="2:13" ht="18" x14ac:dyDescent="0.55000000000000004">
      <c r="F14" s="137" t="s">
        <v>85</v>
      </c>
      <c r="G14" s="138"/>
      <c r="H14" s="139"/>
      <c r="K14" s="43"/>
    </row>
    <row r="15" spans="2:13" ht="29.25" customHeight="1" x14ac:dyDescent="0.3">
      <c r="B15" s="44" t="s">
        <v>86</v>
      </c>
      <c r="C15" s="140" t="s">
        <v>104</v>
      </c>
      <c r="D15" s="141"/>
      <c r="E15" s="141"/>
      <c r="F15" s="141"/>
      <c r="G15" s="141"/>
      <c r="J15" s="45"/>
    </row>
    <row r="16" spans="2:13" ht="16" thickBot="1" x14ac:dyDescent="0.4">
      <c r="K16" s="46"/>
    </row>
    <row r="17" spans="1:9" ht="18.649999999999999" customHeight="1" x14ac:dyDescent="0.3">
      <c r="A17" s="47"/>
      <c r="B17" s="142" t="s">
        <v>88</v>
      </c>
      <c r="C17" s="143"/>
      <c r="D17" s="142" t="s">
        <v>89</v>
      </c>
      <c r="E17" s="143"/>
      <c r="F17" s="48" t="s">
        <v>90</v>
      </c>
      <c r="G17" s="48" t="s">
        <v>91</v>
      </c>
      <c r="H17" s="49" t="s">
        <v>92</v>
      </c>
      <c r="I17" s="41"/>
    </row>
    <row r="18" spans="1:9" ht="18.649999999999999" customHeight="1" x14ac:dyDescent="0.3">
      <c r="A18" s="50"/>
      <c r="B18" s="144"/>
      <c r="C18" s="145"/>
      <c r="D18" s="51"/>
      <c r="E18" s="52"/>
      <c r="F18" s="53"/>
      <c r="G18" s="54"/>
      <c r="H18" s="55"/>
    </row>
    <row r="19" spans="1:9" ht="18.649999999999999" customHeight="1" x14ac:dyDescent="0.3">
      <c r="A19" s="50">
        <v>1</v>
      </c>
      <c r="B19" s="135" t="s">
        <v>105</v>
      </c>
      <c r="C19" s="136"/>
      <c r="E19" s="56"/>
      <c r="F19" s="57"/>
      <c r="G19" s="57"/>
      <c r="H19" s="58"/>
    </row>
    <row r="20" spans="1:9" ht="18.649999999999999" customHeight="1" x14ac:dyDescent="0.3">
      <c r="A20" s="50"/>
      <c r="B20" s="135" t="s">
        <v>106</v>
      </c>
      <c r="C20" s="136"/>
      <c r="D20" s="59">
        <v>5</v>
      </c>
      <c r="E20" s="60" t="s">
        <v>94</v>
      </c>
      <c r="F20" s="61">
        <v>3000</v>
      </c>
      <c r="G20" s="62">
        <f>D20*F20</f>
        <v>15000</v>
      </c>
      <c r="H20" s="58"/>
    </row>
    <row r="21" spans="1:9" ht="18.649999999999999" customHeight="1" x14ac:dyDescent="0.3">
      <c r="A21" s="50"/>
      <c r="B21" s="135" t="s">
        <v>107</v>
      </c>
      <c r="C21" s="136"/>
      <c r="D21" s="63">
        <v>10</v>
      </c>
      <c r="E21" s="60" t="s">
        <v>94</v>
      </c>
      <c r="F21" s="61">
        <v>3000</v>
      </c>
      <c r="G21" s="62">
        <f>D21*F21</f>
        <v>30000</v>
      </c>
      <c r="H21" s="58"/>
    </row>
    <row r="22" spans="1:9" ht="18.649999999999999" customHeight="1" x14ac:dyDescent="0.3">
      <c r="A22" s="50"/>
      <c r="B22" s="135"/>
      <c r="C22" s="136"/>
      <c r="D22" s="63"/>
      <c r="E22" s="60"/>
      <c r="F22" s="61"/>
      <c r="G22" s="62"/>
      <c r="H22" s="66"/>
    </row>
    <row r="23" spans="1:9" ht="18.649999999999999" customHeight="1" x14ac:dyDescent="0.3">
      <c r="A23" s="50"/>
      <c r="B23" s="147"/>
      <c r="C23" s="148"/>
      <c r="D23" s="63"/>
      <c r="E23" s="64"/>
      <c r="F23" s="65"/>
      <c r="G23" s="62"/>
      <c r="H23" s="66"/>
    </row>
    <row r="24" spans="1:9" ht="18.649999999999999" customHeight="1" x14ac:dyDescent="0.3">
      <c r="A24" s="50">
        <v>2</v>
      </c>
      <c r="B24" s="149" t="s">
        <v>108</v>
      </c>
      <c r="C24" s="150"/>
      <c r="D24" s="63"/>
      <c r="E24" s="64"/>
      <c r="F24" s="65"/>
      <c r="G24" s="62"/>
      <c r="H24" s="67"/>
    </row>
    <row r="25" spans="1:9" ht="18.649999999999999" customHeight="1" x14ac:dyDescent="0.3">
      <c r="A25" s="50"/>
      <c r="B25" s="147" t="s">
        <v>110</v>
      </c>
      <c r="C25" s="183"/>
      <c r="D25" s="59">
        <v>8</v>
      </c>
      <c r="E25" s="60" t="s">
        <v>94</v>
      </c>
      <c r="F25" s="61">
        <v>3000</v>
      </c>
      <c r="G25" s="62">
        <f>D25*F25</f>
        <v>24000</v>
      </c>
      <c r="H25" s="55"/>
    </row>
    <row r="26" spans="1:9" ht="18.649999999999999" customHeight="1" x14ac:dyDescent="0.3">
      <c r="A26" s="50"/>
      <c r="B26" s="147" t="s">
        <v>109</v>
      </c>
      <c r="C26" s="148"/>
      <c r="D26" s="63">
        <f>80*0.2</f>
        <v>16</v>
      </c>
      <c r="E26" s="60" t="s">
        <v>94</v>
      </c>
      <c r="F26" s="61">
        <v>3000</v>
      </c>
      <c r="G26" s="62">
        <f>D26*F26</f>
        <v>48000</v>
      </c>
      <c r="H26" s="69"/>
    </row>
    <row r="27" spans="1:9" ht="18.649999999999999" customHeight="1" x14ac:dyDescent="0.3">
      <c r="A27" s="50"/>
      <c r="B27" s="147"/>
      <c r="C27" s="148"/>
      <c r="D27" s="63"/>
      <c r="E27" s="60"/>
      <c r="F27" s="61"/>
      <c r="G27" s="62"/>
      <c r="H27" s="67"/>
    </row>
    <row r="28" spans="1:9" ht="18.649999999999999" customHeight="1" x14ac:dyDescent="0.3">
      <c r="A28" s="50"/>
      <c r="B28" s="135"/>
      <c r="C28" s="136"/>
      <c r="D28" s="63"/>
      <c r="E28" s="64"/>
      <c r="F28" s="68"/>
      <c r="G28" s="62"/>
      <c r="H28" s="69"/>
    </row>
    <row r="29" spans="1:9" ht="18.649999999999999" customHeight="1" x14ac:dyDescent="0.3">
      <c r="A29" s="50"/>
      <c r="B29" s="135"/>
      <c r="C29" s="136"/>
      <c r="D29" s="63"/>
      <c r="E29" s="64"/>
      <c r="F29" s="65"/>
      <c r="G29" s="62"/>
      <c r="H29" s="71"/>
    </row>
    <row r="30" spans="1:9" ht="18.649999999999999" customHeight="1" x14ac:dyDescent="0.3">
      <c r="A30" s="50"/>
      <c r="B30" s="149"/>
      <c r="C30" s="150"/>
      <c r="D30" s="63"/>
      <c r="E30" s="64"/>
      <c r="F30" s="65"/>
      <c r="G30" s="62"/>
      <c r="H30" s="69"/>
    </row>
    <row r="31" spans="1:9" ht="18.649999999999999" customHeight="1" x14ac:dyDescent="0.3">
      <c r="A31" s="50"/>
      <c r="B31" s="149"/>
      <c r="C31" s="154"/>
      <c r="D31" s="63"/>
      <c r="E31" s="64"/>
      <c r="F31" s="65"/>
      <c r="G31" s="62"/>
      <c r="H31" s="55"/>
    </row>
    <row r="32" spans="1:9" ht="18.649999999999999" customHeight="1" x14ac:dyDescent="0.3">
      <c r="A32" s="50"/>
      <c r="B32" s="147"/>
      <c r="C32" s="148"/>
      <c r="D32" s="63"/>
      <c r="E32" s="64"/>
      <c r="F32" s="65"/>
      <c r="G32" s="62"/>
      <c r="H32" s="55"/>
    </row>
    <row r="33" spans="1:9" ht="18" customHeight="1" x14ac:dyDescent="0.3">
      <c r="A33" s="50"/>
      <c r="B33" s="149"/>
      <c r="C33" s="150"/>
      <c r="D33" s="63"/>
      <c r="E33" s="64"/>
      <c r="F33" s="72"/>
      <c r="G33" s="62"/>
      <c r="H33" s="55"/>
    </row>
    <row r="34" spans="1:9" ht="18.649999999999999" customHeight="1" x14ac:dyDescent="0.3">
      <c r="A34" s="50"/>
      <c r="B34" s="149"/>
      <c r="C34" s="150"/>
      <c r="D34" s="63"/>
      <c r="E34" s="64"/>
      <c r="F34" s="65"/>
      <c r="G34" s="62"/>
      <c r="H34" s="55"/>
    </row>
    <row r="35" spans="1:9" ht="18.649999999999999" customHeight="1" thickBot="1" x14ac:dyDescent="0.35">
      <c r="A35" s="73"/>
      <c r="B35" s="155"/>
      <c r="C35" s="156"/>
      <c r="D35" s="74"/>
      <c r="E35" s="75"/>
      <c r="F35" s="76"/>
      <c r="G35" s="77"/>
      <c r="H35" s="78"/>
    </row>
    <row r="36" spans="1:9" ht="18.649999999999999" customHeight="1" thickTop="1" x14ac:dyDescent="0.35">
      <c r="A36" s="79"/>
      <c r="B36" s="157"/>
      <c r="C36" s="158"/>
      <c r="D36" s="151" t="s">
        <v>99</v>
      </c>
      <c r="E36" s="152"/>
      <c r="F36" s="153"/>
      <c r="G36" s="80">
        <f>SUM(G18:G35)</f>
        <v>117000</v>
      </c>
      <c r="H36" s="81"/>
    </row>
    <row r="37" spans="1:9" ht="18.649999999999999" customHeight="1" x14ac:dyDescent="0.35">
      <c r="A37" s="82"/>
      <c r="B37" s="159"/>
      <c r="C37" s="160"/>
      <c r="D37" s="161" t="s">
        <v>100</v>
      </c>
      <c r="E37" s="162"/>
      <c r="F37" s="163"/>
      <c r="G37" s="83">
        <f>SUM(G36)*0.08</f>
        <v>9360</v>
      </c>
      <c r="H37" s="84"/>
    </row>
    <row r="38" spans="1:9" ht="18.649999999999999" customHeight="1" thickBot="1" x14ac:dyDescent="0.4">
      <c r="A38" s="85"/>
      <c r="B38" s="164"/>
      <c r="C38" s="165"/>
      <c r="D38" s="166" t="s">
        <v>101</v>
      </c>
      <c r="E38" s="167"/>
      <c r="F38" s="168"/>
      <c r="G38" s="86">
        <f>G36+G37</f>
        <v>126360</v>
      </c>
      <c r="H38" s="87"/>
    </row>
    <row r="39" spans="1:9" ht="18.649999999999999" customHeight="1" x14ac:dyDescent="0.3">
      <c r="A39" s="169" t="s">
        <v>9</v>
      </c>
      <c r="B39" s="175" t="s">
        <v>103</v>
      </c>
      <c r="C39" s="176"/>
      <c r="D39" s="176"/>
      <c r="E39" s="176"/>
      <c r="F39" s="176"/>
      <c r="G39" s="176"/>
      <c r="H39" s="177"/>
      <c r="I39" s="35"/>
    </row>
    <row r="40" spans="1:9" ht="18.649999999999999" customHeight="1" x14ac:dyDescent="0.3">
      <c r="A40" s="170"/>
      <c r="B40" s="175"/>
      <c r="C40" s="178"/>
      <c r="D40" s="178"/>
      <c r="E40" s="178"/>
      <c r="F40" s="178"/>
      <c r="G40" s="178"/>
      <c r="H40" s="179"/>
      <c r="I40" s="88"/>
    </row>
    <row r="41" spans="1:9" ht="18.649999999999999" customHeight="1" x14ac:dyDescent="0.3">
      <c r="A41" s="170"/>
      <c r="B41" s="175"/>
      <c r="C41" s="178"/>
      <c r="D41" s="178"/>
      <c r="E41" s="178"/>
      <c r="F41" s="178"/>
      <c r="G41" s="178"/>
      <c r="H41" s="179"/>
      <c r="I41" s="88"/>
    </row>
    <row r="42" spans="1:9" ht="18.649999999999999" customHeight="1" thickBot="1" x14ac:dyDescent="0.35">
      <c r="A42" s="171"/>
      <c r="B42" s="180"/>
      <c r="C42" s="181"/>
      <c r="D42" s="181"/>
      <c r="E42" s="181"/>
      <c r="F42" s="181"/>
      <c r="G42" s="181"/>
      <c r="H42" s="182"/>
      <c r="I42" s="88"/>
    </row>
    <row r="44" spans="1:9" x14ac:dyDescent="0.3">
      <c r="C44" s="39"/>
    </row>
    <row r="45" spans="1:9" x14ac:dyDescent="0.3">
      <c r="C45" s="39"/>
    </row>
    <row r="46" spans="1:9" x14ac:dyDescent="0.3">
      <c r="C46" s="39"/>
    </row>
    <row r="47" spans="1:9" x14ac:dyDescent="0.3">
      <c r="C47" s="39"/>
    </row>
  </sheetData>
  <mergeCells count="45">
    <mergeCell ref="B37:C37"/>
    <mergeCell ref="D37:F37"/>
    <mergeCell ref="B38:C38"/>
    <mergeCell ref="D38:F38"/>
    <mergeCell ref="A39:A42"/>
    <mergeCell ref="B39:H39"/>
    <mergeCell ref="B40:H40"/>
    <mergeCell ref="B41:H41"/>
    <mergeCell ref="B42:H42"/>
    <mergeCell ref="D36:F36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25:C25"/>
    <mergeCell ref="F14:H14"/>
    <mergeCell ref="C15:G15"/>
    <mergeCell ref="B17:C17"/>
    <mergeCell ref="D17:E17"/>
    <mergeCell ref="B18:C18"/>
    <mergeCell ref="B19:C19"/>
    <mergeCell ref="B20:C20"/>
    <mergeCell ref="B21:C21"/>
    <mergeCell ref="B22:C22"/>
    <mergeCell ref="B23:C23"/>
    <mergeCell ref="B24:C24"/>
    <mergeCell ref="F9:H9"/>
    <mergeCell ref="F10:H10"/>
    <mergeCell ref="C11:D13"/>
    <mergeCell ref="F11:H11"/>
    <mergeCell ref="F12:H12"/>
    <mergeCell ref="F13:H13"/>
    <mergeCell ref="F8:H8"/>
    <mergeCell ref="B4:D4"/>
    <mergeCell ref="B5:D5"/>
    <mergeCell ref="B6:D6"/>
    <mergeCell ref="B7:D7"/>
    <mergeCell ref="B8:D8"/>
  </mergeCells>
  <phoneticPr fontId="2"/>
  <pageMargins left="0.47244094488188981" right="0.43307086614173229" top="0.98425196850393704" bottom="0.59055118110236227" header="0.55118110236220474" footer="0.51181102362204722"/>
  <pageSetup paperSize="9" scale="9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1289D-391B-43F9-B778-BF4E90076FA3}">
  <dimension ref="A1:M47"/>
  <sheetViews>
    <sheetView topLeftCell="A28" zoomScaleNormal="100" zoomScaleSheetLayoutView="100" workbookViewId="0">
      <selection activeCell="G27" sqref="G27"/>
    </sheetView>
  </sheetViews>
  <sheetFormatPr defaultColWidth="9" defaultRowHeight="14" x14ac:dyDescent="0.3"/>
  <cols>
    <col min="1" max="1" width="3.90625" style="24" customWidth="1"/>
    <col min="2" max="2" width="8.6328125" style="24" customWidth="1"/>
    <col min="3" max="3" width="23.6328125" style="24" customWidth="1"/>
    <col min="4" max="5" width="6.6328125" style="24" customWidth="1"/>
    <col min="6" max="6" width="11.08984375" style="24" customWidth="1"/>
    <col min="7" max="7" width="13.08984375" style="24" customWidth="1"/>
    <col min="8" max="8" width="20.6328125" style="24" customWidth="1"/>
    <col min="9" max="9" width="1.08984375" style="24" customWidth="1"/>
    <col min="10" max="256" width="9" style="24"/>
    <col min="257" max="257" width="3.90625" style="24" customWidth="1"/>
    <col min="258" max="258" width="8.6328125" style="24" customWidth="1"/>
    <col min="259" max="259" width="23.6328125" style="24" customWidth="1"/>
    <col min="260" max="261" width="6.6328125" style="24" customWidth="1"/>
    <col min="262" max="262" width="11.08984375" style="24" customWidth="1"/>
    <col min="263" max="263" width="13.08984375" style="24" customWidth="1"/>
    <col min="264" max="264" width="20.6328125" style="24" customWidth="1"/>
    <col min="265" max="265" width="1.08984375" style="24" customWidth="1"/>
    <col min="266" max="512" width="9" style="24"/>
    <col min="513" max="513" width="3.90625" style="24" customWidth="1"/>
    <col min="514" max="514" width="8.6328125" style="24" customWidth="1"/>
    <col min="515" max="515" width="23.6328125" style="24" customWidth="1"/>
    <col min="516" max="517" width="6.6328125" style="24" customWidth="1"/>
    <col min="518" max="518" width="11.08984375" style="24" customWidth="1"/>
    <col min="519" max="519" width="13.08984375" style="24" customWidth="1"/>
    <col min="520" max="520" width="20.6328125" style="24" customWidth="1"/>
    <col min="521" max="521" width="1.08984375" style="24" customWidth="1"/>
    <col min="522" max="768" width="9" style="24"/>
    <col min="769" max="769" width="3.90625" style="24" customWidth="1"/>
    <col min="770" max="770" width="8.6328125" style="24" customWidth="1"/>
    <col min="771" max="771" width="23.6328125" style="24" customWidth="1"/>
    <col min="772" max="773" width="6.6328125" style="24" customWidth="1"/>
    <col min="774" max="774" width="11.08984375" style="24" customWidth="1"/>
    <col min="775" max="775" width="13.08984375" style="24" customWidth="1"/>
    <col min="776" max="776" width="20.6328125" style="24" customWidth="1"/>
    <col min="777" max="777" width="1.08984375" style="24" customWidth="1"/>
    <col min="778" max="1024" width="9" style="24"/>
    <col min="1025" max="1025" width="3.90625" style="24" customWidth="1"/>
    <col min="1026" max="1026" width="8.6328125" style="24" customWidth="1"/>
    <col min="1027" max="1027" width="23.6328125" style="24" customWidth="1"/>
    <col min="1028" max="1029" width="6.6328125" style="24" customWidth="1"/>
    <col min="1030" max="1030" width="11.08984375" style="24" customWidth="1"/>
    <col min="1031" max="1031" width="13.08984375" style="24" customWidth="1"/>
    <col min="1032" max="1032" width="20.6328125" style="24" customWidth="1"/>
    <col min="1033" max="1033" width="1.08984375" style="24" customWidth="1"/>
    <col min="1034" max="1280" width="9" style="24"/>
    <col min="1281" max="1281" width="3.90625" style="24" customWidth="1"/>
    <col min="1282" max="1282" width="8.6328125" style="24" customWidth="1"/>
    <col min="1283" max="1283" width="23.6328125" style="24" customWidth="1"/>
    <col min="1284" max="1285" width="6.6328125" style="24" customWidth="1"/>
    <col min="1286" max="1286" width="11.08984375" style="24" customWidth="1"/>
    <col min="1287" max="1287" width="13.08984375" style="24" customWidth="1"/>
    <col min="1288" max="1288" width="20.6328125" style="24" customWidth="1"/>
    <col min="1289" max="1289" width="1.08984375" style="24" customWidth="1"/>
    <col min="1290" max="1536" width="9" style="24"/>
    <col min="1537" max="1537" width="3.90625" style="24" customWidth="1"/>
    <col min="1538" max="1538" width="8.6328125" style="24" customWidth="1"/>
    <col min="1539" max="1539" width="23.6328125" style="24" customWidth="1"/>
    <col min="1540" max="1541" width="6.6328125" style="24" customWidth="1"/>
    <col min="1542" max="1542" width="11.08984375" style="24" customWidth="1"/>
    <col min="1543" max="1543" width="13.08984375" style="24" customWidth="1"/>
    <col min="1544" max="1544" width="20.6328125" style="24" customWidth="1"/>
    <col min="1545" max="1545" width="1.08984375" style="24" customWidth="1"/>
    <col min="1546" max="1792" width="9" style="24"/>
    <col min="1793" max="1793" width="3.90625" style="24" customWidth="1"/>
    <col min="1794" max="1794" width="8.6328125" style="24" customWidth="1"/>
    <col min="1795" max="1795" width="23.6328125" style="24" customWidth="1"/>
    <col min="1796" max="1797" width="6.6328125" style="24" customWidth="1"/>
    <col min="1798" max="1798" width="11.08984375" style="24" customWidth="1"/>
    <col min="1799" max="1799" width="13.08984375" style="24" customWidth="1"/>
    <col min="1800" max="1800" width="20.6328125" style="24" customWidth="1"/>
    <col min="1801" max="1801" width="1.08984375" style="24" customWidth="1"/>
    <col min="1802" max="2048" width="9" style="24"/>
    <col min="2049" max="2049" width="3.90625" style="24" customWidth="1"/>
    <col min="2050" max="2050" width="8.6328125" style="24" customWidth="1"/>
    <col min="2051" max="2051" width="23.6328125" style="24" customWidth="1"/>
    <col min="2052" max="2053" width="6.6328125" style="24" customWidth="1"/>
    <col min="2054" max="2054" width="11.08984375" style="24" customWidth="1"/>
    <col min="2055" max="2055" width="13.08984375" style="24" customWidth="1"/>
    <col min="2056" max="2056" width="20.6328125" style="24" customWidth="1"/>
    <col min="2057" max="2057" width="1.08984375" style="24" customWidth="1"/>
    <col min="2058" max="2304" width="9" style="24"/>
    <col min="2305" max="2305" width="3.90625" style="24" customWidth="1"/>
    <col min="2306" max="2306" width="8.6328125" style="24" customWidth="1"/>
    <col min="2307" max="2307" width="23.6328125" style="24" customWidth="1"/>
    <col min="2308" max="2309" width="6.6328125" style="24" customWidth="1"/>
    <col min="2310" max="2310" width="11.08984375" style="24" customWidth="1"/>
    <col min="2311" max="2311" width="13.08984375" style="24" customWidth="1"/>
    <col min="2312" max="2312" width="20.6328125" style="24" customWidth="1"/>
    <col min="2313" max="2313" width="1.08984375" style="24" customWidth="1"/>
    <col min="2314" max="2560" width="9" style="24"/>
    <col min="2561" max="2561" width="3.90625" style="24" customWidth="1"/>
    <col min="2562" max="2562" width="8.6328125" style="24" customWidth="1"/>
    <col min="2563" max="2563" width="23.6328125" style="24" customWidth="1"/>
    <col min="2564" max="2565" width="6.6328125" style="24" customWidth="1"/>
    <col min="2566" max="2566" width="11.08984375" style="24" customWidth="1"/>
    <col min="2567" max="2567" width="13.08984375" style="24" customWidth="1"/>
    <col min="2568" max="2568" width="20.6328125" style="24" customWidth="1"/>
    <col min="2569" max="2569" width="1.08984375" style="24" customWidth="1"/>
    <col min="2570" max="2816" width="9" style="24"/>
    <col min="2817" max="2817" width="3.90625" style="24" customWidth="1"/>
    <col min="2818" max="2818" width="8.6328125" style="24" customWidth="1"/>
    <col min="2819" max="2819" width="23.6328125" style="24" customWidth="1"/>
    <col min="2820" max="2821" width="6.6328125" style="24" customWidth="1"/>
    <col min="2822" max="2822" width="11.08984375" style="24" customWidth="1"/>
    <col min="2823" max="2823" width="13.08984375" style="24" customWidth="1"/>
    <col min="2824" max="2824" width="20.6328125" style="24" customWidth="1"/>
    <col min="2825" max="2825" width="1.08984375" style="24" customWidth="1"/>
    <col min="2826" max="3072" width="9" style="24"/>
    <col min="3073" max="3073" width="3.90625" style="24" customWidth="1"/>
    <col min="3074" max="3074" width="8.6328125" style="24" customWidth="1"/>
    <col min="3075" max="3075" width="23.6328125" style="24" customWidth="1"/>
    <col min="3076" max="3077" width="6.6328125" style="24" customWidth="1"/>
    <col min="3078" max="3078" width="11.08984375" style="24" customWidth="1"/>
    <col min="3079" max="3079" width="13.08984375" style="24" customWidth="1"/>
    <col min="3080" max="3080" width="20.6328125" style="24" customWidth="1"/>
    <col min="3081" max="3081" width="1.08984375" style="24" customWidth="1"/>
    <col min="3082" max="3328" width="9" style="24"/>
    <col min="3329" max="3329" width="3.90625" style="24" customWidth="1"/>
    <col min="3330" max="3330" width="8.6328125" style="24" customWidth="1"/>
    <col min="3331" max="3331" width="23.6328125" style="24" customWidth="1"/>
    <col min="3332" max="3333" width="6.6328125" style="24" customWidth="1"/>
    <col min="3334" max="3334" width="11.08984375" style="24" customWidth="1"/>
    <col min="3335" max="3335" width="13.08984375" style="24" customWidth="1"/>
    <col min="3336" max="3336" width="20.6328125" style="24" customWidth="1"/>
    <col min="3337" max="3337" width="1.08984375" style="24" customWidth="1"/>
    <col min="3338" max="3584" width="9" style="24"/>
    <col min="3585" max="3585" width="3.90625" style="24" customWidth="1"/>
    <col min="3586" max="3586" width="8.6328125" style="24" customWidth="1"/>
    <col min="3587" max="3587" width="23.6328125" style="24" customWidth="1"/>
    <col min="3588" max="3589" width="6.6328125" style="24" customWidth="1"/>
    <col min="3590" max="3590" width="11.08984375" style="24" customWidth="1"/>
    <col min="3591" max="3591" width="13.08984375" style="24" customWidth="1"/>
    <col min="3592" max="3592" width="20.6328125" style="24" customWidth="1"/>
    <col min="3593" max="3593" width="1.08984375" style="24" customWidth="1"/>
    <col min="3594" max="3840" width="9" style="24"/>
    <col min="3841" max="3841" width="3.90625" style="24" customWidth="1"/>
    <col min="3842" max="3842" width="8.6328125" style="24" customWidth="1"/>
    <col min="3843" max="3843" width="23.6328125" style="24" customWidth="1"/>
    <col min="3844" max="3845" width="6.6328125" style="24" customWidth="1"/>
    <col min="3846" max="3846" width="11.08984375" style="24" customWidth="1"/>
    <col min="3847" max="3847" width="13.08984375" style="24" customWidth="1"/>
    <col min="3848" max="3848" width="20.6328125" style="24" customWidth="1"/>
    <col min="3849" max="3849" width="1.08984375" style="24" customWidth="1"/>
    <col min="3850" max="4096" width="9" style="24"/>
    <col min="4097" max="4097" width="3.90625" style="24" customWidth="1"/>
    <col min="4098" max="4098" width="8.6328125" style="24" customWidth="1"/>
    <col min="4099" max="4099" width="23.6328125" style="24" customWidth="1"/>
    <col min="4100" max="4101" width="6.6328125" style="24" customWidth="1"/>
    <col min="4102" max="4102" width="11.08984375" style="24" customWidth="1"/>
    <col min="4103" max="4103" width="13.08984375" style="24" customWidth="1"/>
    <col min="4104" max="4104" width="20.6328125" style="24" customWidth="1"/>
    <col min="4105" max="4105" width="1.08984375" style="24" customWidth="1"/>
    <col min="4106" max="4352" width="9" style="24"/>
    <col min="4353" max="4353" width="3.90625" style="24" customWidth="1"/>
    <col min="4354" max="4354" width="8.6328125" style="24" customWidth="1"/>
    <col min="4355" max="4355" width="23.6328125" style="24" customWidth="1"/>
    <col min="4356" max="4357" width="6.6328125" style="24" customWidth="1"/>
    <col min="4358" max="4358" width="11.08984375" style="24" customWidth="1"/>
    <col min="4359" max="4359" width="13.08984375" style="24" customWidth="1"/>
    <col min="4360" max="4360" width="20.6328125" style="24" customWidth="1"/>
    <col min="4361" max="4361" width="1.08984375" style="24" customWidth="1"/>
    <col min="4362" max="4608" width="9" style="24"/>
    <col min="4609" max="4609" width="3.90625" style="24" customWidth="1"/>
    <col min="4610" max="4610" width="8.6328125" style="24" customWidth="1"/>
    <col min="4611" max="4611" width="23.6328125" style="24" customWidth="1"/>
    <col min="4612" max="4613" width="6.6328125" style="24" customWidth="1"/>
    <col min="4614" max="4614" width="11.08984375" style="24" customWidth="1"/>
    <col min="4615" max="4615" width="13.08984375" style="24" customWidth="1"/>
    <col min="4616" max="4616" width="20.6328125" style="24" customWidth="1"/>
    <col min="4617" max="4617" width="1.08984375" style="24" customWidth="1"/>
    <col min="4618" max="4864" width="9" style="24"/>
    <col min="4865" max="4865" width="3.90625" style="24" customWidth="1"/>
    <col min="4866" max="4866" width="8.6328125" style="24" customWidth="1"/>
    <col min="4867" max="4867" width="23.6328125" style="24" customWidth="1"/>
    <col min="4868" max="4869" width="6.6328125" style="24" customWidth="1"/>
    <col min="4870" max="4870" width="11.08984375" style="24" customWidth="1"/>
    <col min="4871" max="4871" width="13.08984375" style="24" customWidth="1"/>
    <col min="4872" max="4872" width="20.6328125" style="24" customWidth="1"/>
    <col min="4873" max="4873" width="1.08984375" style="24" customWidth="1"/>
    <col min="4874" max="5120" width="9" style="24"/>
    <col min="5121" max="5121" width="3.90625" style="24" customWidth="1"/>
    <col min="5122" max="5122" width="8.6328125" style="24" customWidth="1"/>
    <col min="5123" max="5123" width="23.6328125" style="24" customWidth="1"/>
    <col min="5124" max="5125" width="6.6328125" style="24" customWidth="1"/>
    <col min="5126" max="5126" width="11.08984375" style="24" customWidth="1"/>
    <col min="5127" max="5127" width="13.08984375" style="24" customWidth="1"/>
    <col min="5128" max="5128" width="20.6328125" style="24" customWidth="1"/>
    <col min="5129" max="5129" width="1.08984375" style="24" customWidth="1"/>
    <col min="5130" max="5376" width="9" style="24"/>
    <col min="5377" max="5377" width="3.90625" style="24" customWidth="1"/>
    <col min="5378" max="5378" width="8.6328125" style="24" customWidth="1"/>
    <col min="5379" max="5379" width="23.6328125" style="24" customWidth="1"/>
    <col min="5380" max="5381" width="6.6328125" style="24" customWidth="1"/>
    <col min="5382" max="5382" width="11.08984375" style="24" customWidth="1"/>
    <col min="5383" max="5383" width="13.08984375" style="24" customWidth="1"/>
    <col min="5384" max="5384" width="20.6328125" style="24" customWidth="1"/>
    <col min="5385" max="5385" width="1.08984375" style="24" customWidth="1"/>
    <col min="5386" max="5632" width="9" style="24"/>
    <col min="5633" max="5633" width="3.90625" style="24" customWidth="1"/>
    <col min="5634" max="5634" width="8.6328125" style="24" customWidth="1"/>
    <col min="5635" max="5635" width="23.6328125" style="24" customWidth="1"/>
    <col min="5636" max="5637" width="6.6328125" style="24" customWidth="1"/>
    <col min="5638" max="5638" width="11.08984375" style="24" customWidth="1"/>
    <col min="5639" max="5639" width="13.08984375" style="24" customWidth="1"/>
    <col min="5640" max="5640" width="20.6328125" style="24" customWidth="1"/>
    <col min="5641" max="5641" width="1.08984375" style="24" customWidth="1"/>
    <col min="5642" max="5888" width="9" style="24"/>
    <col min="5889" max="5889" width="3.90625" style="24" customWidth="1"/>
    <col min="5890" max="5890" width="8.6328125" style="24" customWidth="1"/>
    <col min="5891" max="5891" width="23.6328125" style="24" customWidth="1"/>
    <col min="5892" max="5893" width="6.6328125" style="24" customWidth="1"/>
    <col min="5894" max="5894" width="11.08984375" style="24" customWidth="1"/>
    <col min="5895" max="5895" width="13.08984375" style="24" customWidth="1"/>
    <col min="5896" max="5896" width="20.6328125" style="24" customWidth="1"/>
    <col min="5897" max="5897" width="1.08984375" style="24" customWidth="1"/>
    <col min="5898" max="6144" width="9" style="24"/>
    <col min="6145" max="6145" width="3.90625" style="24" customWidth="1"/>
    <col min="6146" max="6146" width="8.6328125" style="24" customWidth="1"/>
    <col min="6147" max="6147" width="23.6328125" style="24" customWidth="1"/>
    <col min="6148" max="6149" width="6.6328125" style="24" customWidth="1"/>
    <col min="6150" max="6150" width="11.08984375" style="24" customWidth="1"/>
    <col min="6151" max="6151" width="13.08984375" style="24" customWidth="1"/>
    <col min="6152" max="6152" width="20.6328125" style="24" customWidth="1"/>
    <col min="6153" max="6153" width="1.08984375" style="24" customWidth="1"/>
    <col min="6154" max="6400" width="9" style="24"/>
    <col min="6401" max="6401" width="3.90625" style="24" customWidth="1"/>
    <col min="6402" max="6402" width="8.6328125" style="24" customWidth="1"/>
    <col min="6403" max="6403" width="23.6328125" style="24" customWidth="1"/>
    <col min="6404" max="6405" width="6.6328125" style="24" customWidth="1"/>
    <col min="6406" max="6406" width="11.08984375" style="24" customWidth="1"/>
    <col min="6407" max="6407" width="13.08984375" style="24" customWidth="1"/>
    <col min="6408" max="6408" width="20.6328125" style="24" customWidth="1"/>
    <col min="6409" max="6409" width="1.08984375" style="24" customWidth="1"/>
    <col min="6410" max="6656" width="9" style="24"/>
    <col min="6657" max="6657" width="3.90625" style="24" customWidth="1"/>
    <col min="6658" max="6658" width="8.6328125" style="24" customWidth="1"/>
    <col min="6659" max="6659" width="23.6328125" style="24" customWidth="1"/>
    <col min="6660" max="6661" width="6.6328125" style="24" customWidth="1"/>
    <col min="6662" max="6662" width="11.08984375" style="24" customWidth="1"/>
    <col min="6663" max="6663" width="13.08984375" style="24" customWidth="1"/>
    <col min="6664" max="6664" width="20.6328125" style="24" customWidth="1"/>
    <col min="6665" max="6665" width="1.08984375" style="24" customWidth="1"/>
    <col min="6666" max="6912" width="9" style="24"/>
    <col min="6913" max="6913" width="3.90625" style="24" customWidth="1"/>
    <col min="6914" max="6914" width="8.6328125" style="24" customWidth="1"/>
    <col min="6915" max="6915" width="23.6328125" style="24" customWidth="1"/>
    <col min="6916" max="6917" width="6.6328125" style="24" customWidth="1"/>
    <col min="6918" max="6918" width="11.08984375" style="24" customWidth="1"/>
    <col min="6919" max="6919" width="13.08984375" style="24" customWidth="1"/>
    <col min="6920" max="6920" width="20.6328125" style="24" customWidth="1"/>
    <col min="6921" max="6921" width="1.08984375" style="24" customWidth="1"/>
    <col min="6922" max="7168" width="9" style="24"/>
    <col min="7169" max="7169" width="3.90625" style="24" customWidth="1"/>
    <col min="7170" max="7170" width="8.6328125" style="24" customWidth="1"/>
    <col min="7171" max="7171" width="23.6328125" style="24" customWidth="1"/>
    <col min="7172" max="7173" width="6.6328125" style="24" customWidth="1"/>
    <col min="7174" max="7174" width="11.08984375" style="24" customWidth="1"/>
    <col min="7175" max="7175" width="13.08984375" style="24" customWidth="1"/>
    <col min="7176" max="7176" width="20.6328125" style="24" customWidth="1"/>
    <col min="7177" max="7177" width="1.08984375" style="24" customWidth="1"/>
    <col min="7178" max="7424" width="9" style="24"/>
    <col min="7425" max="7425" width="3.90625" style="24" customWidth="1"/>
    <col min="7426" max="7426" width="8.6328125" style="24" customWidth="1"/>
    <col min="7427" max="7427" width="23.6328125" style="24" customWidth="1"/>
    <col min="7428" max="7429" width="6.6328125" style="24" customWidth="1"/>
    <col min="7430" max="7430" width="11.08984375" style="24" customWidth="1"/>
    <col min="7431" max="7431" width="13.08984375" style="24" customWidth="1"/>
    <col min="7432" max="7432" width="20.6328125" style="24" customWidth="1"/>
    <col min="7433" max="7433" width="1.08984375" style="24" customWidth="1"/>
    <col min="7434" max="7680" width="9" style="24"/>
    <col min="7681" max="7681" width="3.90625" style="24" customWidth="1"/>
    <col min="7682" max="7682" width="8.6328125" style="24" customWidth="1"/>
    <col min="7683" max="7683" width="23.6328125" style="24" customWidth="1"/>
    <col min="7684" max="7685" width="6.6328125" style="24" customWidth="1"/>
    <col min="7686" max="7686" width="11.08984375" style="24" customWidth="1"/>
    <col min="7687" max="7687" width="13.08984375" style="24" customWidth="1"/>
    <col min="7688" max="7688" width="20.6328125" style="24" customWidth="1"/>
    <col min="7689" max="7689" width="1.08984375" style="24" customWidth="1"/>
    <col min="7690" max="7936" width="9" style="24"/>
    <col min="7937" max="7937" width="3.90625" style="24" customWidth="1"/>
    <col min="7938" max="7938" width="8.6328125" style="24" customWidth="1"/>
    <col min="7939" max="7939" width="23.6328125" style="24" customWidth="1"/>
    <col min="7940" max="7941" width="6.6328125" style="24" customWidth="1"/>
    <col min="7942" max="7942" width="11.08984375" style="24" customWidth="1"/>
    <col min="7943" max="7943" width="13.08984375" style="24" customWidth="1"/>
    <col min="7944" max="7944" width="20.6328125" style="24" customWidth="1"/>
    <col min="7945" max="7945" width="1.08984375" style="24" customWidth="1"/>
    <col min="7946" max="8192" width="9" style="24"/>
    <col min="8193" max="8193" width="3.90625" style="24" customWidth="1"/>
    <col min="8194" max="8194" width="8.6328125" style="24" customWidth="1"/>
    <col min="8195" max="8195" width="23.6328125" style="24" customWidth="1"/>
    <col min="8196" max="8197" width="6.6328125" style="24" customWidth="1"/>
    <col min="8198" max="8198" width="11.08984375" style="24" customWidth="1"/>
    <col min="8199" max="8199" width="13.08984375" style="24" customWidth="1"/>
    <col min="8200" max="8200" width="20.6328125" style="24" customWidth="1"/>
    <col min="8201" max="8201" width="1.08984375" style="24" customWidth="1"/>
    <col min="8202" max="8448" width="9" style="24"/>
    <col min="8449" max="8449" width="3.90625" style="24" customWidth="1"/>
    <col min="8450" max="8450" width="8.6328125" style="24" customWidth="1"/>
    <col min="8451" max="8451" width="23.6328125" style="24" customWidth="1"/>
    <col min="8452" max="8453" width="6.6328125" style="24" customWidth="1"/>
    <col min="8454" max="8454" width="11.08984375" style="24" customWidth="1"/>
    <col min="8455" max="8455" width="13.08984375" style="24" customWidth="1"/>
    <col min="8456" max="8456" width="20.6328125" style="24" customWidth="1"/>
    <col min="8457" max="8457" width="1.08984375" style="24" customWidth="1"/>
    <col min="8458" max="8704" width="9" style="24"/>
    <col min="8705" max="8705" width="3.90625" style="24" customWidth="1"/>
    <col min="8706" max="8706" width="8.6328125" style="24" customWidth="1"/>
    <col min="8707" max="8707" width="23.6328125" style="24" customWidth="1"/>
    <col min="8708" max="8709" width="6.6328125" style="24" customWidth="1"/>
    <col min="8710" max="8710" width="11.08984375" style="24" customWidth="1"/>
    <col min="8711" max="8711" width="13.08984375" style="24" customWidth="1"/>
    <col min="8712" max="8712" width="20.6328125" style="24" customWidth="1"/>
    <col min="8713" max="8713" width="1.08984375" style="24" customWidth="1"/>
    <col min="8714" max="8960" width="9" style="24"/>
    <col min="8961" max="8961" width="3.90625" style="24" customWidth="1"/>
    <col min="8962" max="8962" width="8.6328125" style="24" customWidth="1"/>
    <col min="8963" max="8963" width="23.6328125" style="24" customWidth="1"/>
    <col min="8964" max="8965" width="6.6328125" style="24" customWidth="1"/>
    <col min="8966" max="8966" width="11.08984375" style="24" customWidth="1"/>
    <col min="8967" max="8967" width="13.08984375" style="24" customWidth="1"/>
    <col min="8968" max="8968" width="20.6328125" style="24" customWidth="1"/>
    <col min="8969" max="8969" width="1.08984375" style="24" customWidth="1"/>
    <col min="8970" max="9216" width="9" style="24"/>
    <col min="9217" max="9217" width="3.90625" style="24" customWidth="1"/>
    <col min="9218" max="9218" width="8.6328125" style="24" customWidth="1"/>
    <col min="9219" max="9219" width="23.6328125" style="24" customWidth="1"/>
    <col min="9220" max="9221" width="6.6328125" style="24" customWidth="1"/>
    <col min="9222" max="9222" width="11.08984375" style="24" customWidth="1"/>
    <col min="9223" max="9223" width="13.08984375" style="24" customWidth="1"/>
    <col min="9224" max="9224" width="20.6328125" style="24" customWidth="1"/>
    <col min="9225" max="9225" width="1.08984375" style="24" customWidth="1"/>
    <col min="9226" max="9472" width="9" style="24"/>
    <col min="9473" max="9473" width="3.90625" style="24" customWidth="1"/>
    <col min="9474" max="9474" width="8.6328125" style="24" customWidth="1"/>
    <col min="9475" max="9475" width="23.6328125" style="24" customWidth="1"/>
    <col min="9476" max="9477" width="6.6328125" style="24" customWidth="1"/>
    <col min="9478" max="9478" width="11.08984375" style="24" customWidth="1"/>
    <col min="9479" max="9479" width="13.08984375" style="24" customWidth="1"/>
    <col min="9480" max="9480" width="20.6328125" style="24" customWidth="1"/>
    <col min="9481" max="9481" width="1.08984375" style="24" customWidth="1"/>
    <col min="9482" max="9728" width="9" style="24"/>
    <col min="9729" max="9729" width="3.90625" style="24" customWidth="1"/>
    <col min="9730" max="9730" width="8.6328125" style="24" customWidth="1"/>
    <col min="9731" max="9731" width="23.6328125" style="24" customWidth="1"/>
    <col min="9732" max="9733" width="6.6328125" style="24" customWidth="1"/>
    <col min="9734" max="9734" width="11.08984375" style="24" customWidth="1"/>
    <col min="9735" max="9735" width="13.08984375" style="24" customWidth="1"/>
    <col min="9736" max="9736" width="20.6328125" style="24" customWidth="1"/>
    <col min="9737" max="9737" width="1.08984375" style="24" customWidth="1"/>
    <col min="9738" max="9984" width="9" style="24"/>
    <col min="9985" max="9985" width="3.90625" style="24" customWidth="1"/>
    <col min="9986" max="9986" width="8.6328125" style="24" customWidth="1"/>
    <col min="9987" max="9987" width="23.6328125" style="24" customWidth="1"/>
    <col min="9988" max="9989" width="6.6328125" style="24" customWidth="1"/>
    <col min="9990" max="9990" width="11.08984375" style="24" customWidth="1"/>
    <col min="9991" max="9991" width="13.08984375" style="24" customWidth="1"/>
    <col min="9992" max="9992" width="20.6328125" style="24" customWidth="1"/>
    <col min="9993" max="9993" width="1.08984375" style="24" customWidth="1"/>
    <col min="9994" max="10240" width="9" style="24"/>
    <col min="10241" max="10241" width="3.90625" style="24" customWidth="1"/>
    <col min="10242" max="10242" width="8.6328125" style="24" customWidth="1"/>
    <col min="10243" max="10243" width="23.6328125" style="24" customWidth="1"/>
    <col min="10244" max="10245" width="6.6328125" style="24" customWidth="1"/>
    <col min="10246" max="10246" width="11.08984375" style="24" customWidth="1"/>
    <col min="10247" max="10247" width="13.08984375" style="24" customWidth="1"/>
    <col min="10248" max="10248" width="20.6328125" style="24" customWidth="1"/>
    <col min="10249" max="10249" width="1.08984375" style="24" customWidth="1"/>
    <col min="10250" max="10496" width="9" style="24"/>
    <col min="10497" max="10497" width="3.90625" style="24" customWidth="1"/>
    <col min="10498" max="10498" width="8.6328125" style="24" customWidth="1"/>
    <col min="10499" max="10499" width="23.6328125" style="24" customWidth="1"/>
    <col min="10500" max="10501" width="6.6328125" style="24" customWidth="1"/>
    <col min="10502" max="10502" width="11.08984375" style="24" customWidth="1"/>
    <col min="10503" max="10503" width="13.08984375" style="24" customWidth="1"/>
    <col min="10504" max="10504" width="20.6328125" style="24" customWidth="1"/>
    <col min="10505" max="10505" width="1.08984375" style="24" customWidth="1"/>
    <col min="10506" max="10752" width="9" style="24"/>
    <col min="10753" max="10753" width="3.90625" style="24" customWidth="1"/>
    <col min="10754" max="10754" width="8.6328125" style="24" customWidth="1"/>
    <col min="10755" max="10755" width="23.6328125" style="24" customWidth="1"/>
    <col min="10756" max="10757" width="6.6328125" style="24" customWidth="1"/>
    <col min="10758" max="10758" width="11.08984375" style="24" customWidth="1"/>
    <col min="10759" max="10759" width="13.08984375" style="24" customWidth="1"/>
    <col min="10760" max="10760" width="20.6328125" style="24" customWidth="1"/>
    <col min="10761" max="10761" width="1.08984375" style="24" customWidth="1"/>
    <col min="10762" max="11008" width="9" style="24"/>
    <col min="11009" max="11009" width="3.90625" style="24" customWidth="1"/>
    <col min="11010" max="11010" width="8.6328125" style="24" customWidth="1"/>
    <col min="11011" max="11011" width="23.6328125" style="24" customWidth="1"/>
    <col min="11012" max="11013" width="6.6328125" style="24" customWidth="1"/>
    <col min="11014" max="11014" width="11.08984375" style="24" customWidth="1"/>
    <col min="11015" max="11015" width="13.08984375" style="24" customWidth="1"/>
    <col min="11016" max="11016" width="20.6328125" style="24" customWidth="1"/>
    <col min="11017" max="11017" width="1.08984375" style="24" customWidth="1"/>
    <col min="11018" max="11264" width="9" style="24"/>
    <col min="11265" max="11265" width="3.90625" style="24" customWidth="1"/>
    <col min="11266" max="11266" width="8.6328125" style="24" customWidth="1"/>
    <col min="11267" max="11267" width="23.6328125" style="24" customWidth="1"/>
    <col min="11268" max="11269" width="6.6328125" style="24" customWidth="1"/>
    <col min="11270" max="11270" width="11.08984375" style="24" customWidth="1"/>
    <col min="11271" max="11271" width="13.08984375" style="24" customWidth="1"/>
    <col min="11272" max="11272" width="20.6328125" style="24" customWidth="1"/>
    <col min="11273" max="11273" width="1.08984375" style="24" customWidth="1"/>
    <col min="11274" max="11520" width="9" style="24"/>
    <col min="11521" max="11521" width="3.90625" style="24" customWidth="1"/>
    <col min="11522" max="11522" width="8.6328125" style="24" customWidth="1"/>
    <col min="11523" max="11523" width="23.6328125" style="24" customWidth="1"/>
    <col min="11524" max="11525" width="6.6328125" style="24" customWidth="1"/>
    <col min="11526" max="11526" width="11.08984375" style="24" customWidth="1"/>
    <col min="11527" max="11527" width="13.08984375" style="24" customWidth="1"/>
    <col min="11528" max="11528" width="20.6328125" style="24" customWidth="1"/>
    <col min="11529" max="11529" width="1.08984375" style="24" customWidth="1"/>
    <col min="11530" max="11776" width="9" style="24"/>
    <col min="11777" max="11777" width="3.90625" style="24" customWidth="1"/>
    <col min="11778" max="11778" width="8.6328125" style="24" customWidth="1"/>
    <col min="11779" max="11779" width="23.6328125" style="24" customWidth="1"/>
    <col min="11780" max="11781" width="6.6328125" style="24" customWidth="1"/>
    <col min="11782" max="11782" width="11.08984375" style="24" customWidth="1"/>
    <col min="11783" max="11783" width="13.08984375" style="24" customWidth="1"/>
    <col min="11784" max="11784" width="20.6328125" style="24" customWidth="1"/>
    <col min="11785" max="11785" width="1.08984375" style="24" customWidth="1"/>
    <col min="11786" max="12032" width="9" style="24"/>
    <col min="12033" max="12033" width="3.90625" style="24" customWidth="1"/>
    <col min="12034" max="12034" width="8.6328125" style="24" customWidth="1"/>
    <col min="12035" max="12035" width="23.6328125" style="24" customWidth="1"/>
    <col min="12036" max="12037" width="6.6328125" style="24" customWidth="1"/>
    <col min="12038" max="12038" width="11.08984375" style="24" customWidth="1"/>
    <col min="12039" max="12039" width="13.08984375" style="24" customWidth="1"/>
    <col min="12040" max="12040" width="20.6328125" style="24" customWidth="1"/>
    <col min="12041" max="12041" width="1.08984375" style="24" customWidth="1"/>
    <col min="12042" max="12288" width="9" style="24"/>
    <col min="12289" max="12289" width="3.90625" style="24" customWidth="1"/>
    <col min="12290" max="12290" width="8.6328125" style="24" customWidth="1"/>
    <col min="12291" max="12291" width="23.6328125" style="24" customWidth="1"/>
    <col min="12292" max="12293" width="6.6328125" style="24" customWidth="1"/>
    <col min="12294" max="12294" width="11.08984375" style="24" customWidth="1"/>
    <col min="12295" max="12295" width="13.08984375" style="24" customWidth="1"/>
    <col min="12296" max="12296" width="20.6328125" style="24" customWidth="1"/>
    <col min="12297" max="12297" width="1.08984375" style="24" customWidth="1"/>
    <col min="12298" max="12544" width="9" style="24"/>
    <col min="12545" max="12545" width="3.90625" style="24" customWidth="1"/>
    <col min="12546" max="12546" width="8.6328125" style="24" customWidth="1"/>
    <col min="12547" max="12547" width="23.6328125" style="24" customWidth="1"/>
    <col min="12548" max="12549" width="6.6328125" style="24" customWidth="1"/>
    <col min="12550" max="12550" width="11.08984375" style="24" customWidth="1"/>
    <col min="12551" max="12551" width="13.08984375" style="24" customWidth="1"/>
    <col min="12552" max="12552" width="20.6328125" style="24" customWidth="1"/>
    <col min="12553" max="12553" width="1.08984375" style="24" customWidth="1"/>
    <col min="12554" max="12800" width="9" style="24"/>
    <col min="12801" max="12801" width="3.90625" style="24" customWidth="1"/>
    <col min="12802" max="12802" width="8.6328125" style="24" customWidth="1"/>
    <col min="12803" max="12803" width="23.6328125" style="24" customWidth="1"/>
    <col min="12804" max="12805" width="6.6328125" style="24" customWidth="1"/>
    <col min="12806" max="12806" width="11.08984375" style="24" customWidth="1"/>
    <col min="12807" max="12807" width="13.08984375" style="24" customWidth="1"/>
    <col min="12808" max="12808" width="20.6328125" style="24" customWidth="1"/>
    <col min="12809" max="12809" width="1.08984375" style="24" customWidth="1"/>
    <col min="12810" max="13056" width="9" style="24"/>
    <col min="13057" max="13057" width="3.90625" style="24" customWidth="1"/>
    <col min="13058" max="13058" width="8.6328125" style="24" customWidth="1"/>
    <col min="13059" max="13059" width="23.6328125" style="24" customWidth="1"/>
    <col min="13060" max="13061" width="6.6328125" style="24" customWidth="1"/>
    <col min="13062" max="13062" width="11.08984375" style="24" customWidth="1"/>
    <col min="13063" max="13063" width="13.08984375" style="24" customWidth="1"/>
    <col min="13064" max="13064" width="20.6328125" style="24" customWidth="1"/>
    <col min="13065" max="13065" width="1.08984375" style="24" customWidth="1"/>
    <col min="13066" max="13312" width="9" style="24"/>
    <col min="13313" max="13313" width="3.90625" style="24" customWidth="1"/>
    <col min="13314" max="13314" width="8.6328125" style="24" customWidth="1"/>
    <col min="13315" max="13315" width="23.6328125" style="24" customWidth="1"/>
    <col min="13316" max="13317" width="6.6328125" style="24" customWidth="1"/>
    <col min="13318" max="13318" width="11.08984375" style="24" customWidth="1"/>
    <col min="13319" max="13319" width="13.08984375" style="24" customWidth="1"/>
    <col min="13320" max="13320" width="20.6328125" style="24" customWidth="1"/>
    <col min="13321" max="13321" width="1.08984375" style="24" customWidth="1"/>
    <col min="13322" max="13568" width="9" style="24"/>
    <col min="13569" max="13569" width="3.90625" style="24" customWidth="1"/>
    <col min="13570" max="13570" width="8.6328125" style="24" customWidth="1"/>
    <col min="13571" max="13571" width="23.6328125" style="24" customWidth="1"/>
    <col min="13572" max="13573" width="6.6328125" style="24" customWidth="1"/>
    <col min="13574" max="13574" width="11.08984375" style="24" customWidth="1"/>
    <col min="13575" max="13575" width="13.08984375" style="24" customWidth="1"/>
    <col min="13576" max="13576" width="20.6328125" style="24" customWidth="1"/>
    <col min="13577" max="13577" width="1.08984375" style="24" customWidth="1"/>
    <col min="13578" max="13824" width="9" style="24"/>
    <col min="13825" max="13825" width="3.90625" style="24" customWidth="1"/>
    <col min="13826" max="13826" width="8.6328125" style="24" customWidth="1"/>
    <col min="13827" max="13827" width="23.6328125" style="24" customWidth="1"/>
    <col min="13828" max="13829" width="6.6328125" style="24" customWidth="1"/>
    <col min="13830" max="13830" width="11.08984375" style="24" customWidth="1"/>
    <col min="13831" max="13831" width="13.08984375" style="24" customWidth="1"/>
    <col min="13832" max="13832" width="20.6328125" style="24" customWidth="1"/>
    <col min="13833" max="13833" width="1.08984375" style="24" customWidth="1"/>
    <col min="13834" max="14080" width="9" style="24"/>
    <col min="14081" max="14081" width="3.90625" style="24" customWidth="1"/>
    <col min="14082" max="14082" width="8.6328125" style="24" customWidth="1"/>
    <col min="14083" max="14083" width="23.6328125" style="24" customWidth="1"/>
    <col min="14084" max="14085" width="6.6328125" style="24" customWidth="1"/>
    <col min="14086" max="14086" width="11.08984375" style="24" customWidth="1"/>
    <col min="14087" max="14087" width="13.08984375" style="24" customWidth="1"/>
    <col min="14088" max="14088" width="20.6328125" style="24" customWidth="1"/>
    <col min="14089" max="14089" width="1.08984375" style="24" customWidth="1"/>
    <col min="14090" max="14336" width="9" style="24"/>
    <col min="14337" max="14337" width="3.90625" style="24" customWidth="1"/>
    <col min="14338" max="14338" width="8.6328125" style="24" customWidth="1"/>
    <col min="14339" max="14339" width="23.6328125" style="24" customWidth="1"/>
    <col min="14340" max="14341" width="6.6328125" style="24" customWidth="1"/>
    <col min="14342" max="14342" width="11.08984375" style="24" customWidth="1"/>
    <col min="14343" max="14343" width="13.08984375" style="24" customWidth="1"/>
    <col min="14344" max="14344" width="20.6328125" style="24" customWidth="1"/>
    <col min="14345" max="14345" width="1.08984375" style="24" customWidth="1"/>
    <col min="14346" max="14592" width="9" style="24"/>
    <col min="14593" max="14593" width="3.90625" style="24" customWidth="1"/>
    <col min="14594" max="14594" width="8.6328125" style="24" customWidth="1"/>
    <col min="14595" max="14595" width="23.6328125" style="24" customWidth="1"/>
    <col min="14596" max="14597" width="6.6328125" style="24" customWidth="1"/>
    <col min="14598" max="14598" width="11.08984375" style="24" customWidth="1"/>
    <col min="14599" max="14599" width="13.08984375" style="24" customWidth="1"/>
    <col min="14600" max="14600" width="20.6328125" style="24" customWidth="1"/>
    <col min="14601" max="14601" width="1.08984375" style="24" customWidth="1"/>
    <col min="14602" max="14848" width="9" style="24"/>
    <col min="14849" max="14849" width="3.90625" style="24" customWidth="1"/>
    <col min="14850" max="14850" width="8.6328125" style="24" customWidth="1"/>
    <col min="14851" max="14851" width="23.6328125" style="24" customWidth="1"/>
    <col min="14852" max="14853" width="6.6328125" style="24" customWidth="1"/>
    <col min="14854" max="14854" width="11.08984375" style="24" customWidth="1"/>
    <col min="14855" max="14855" width="13.08984375" style="24" customWidth="1"/>
    <col min="14856" max="14856" width="20.6328125" style="24" customWidth="1"/>
    <col min="14857" max="14857" width="1.08984375" style="24" customWidth="1"/>
    <col min="14858" max="15104" width="9" style="24"/>
    <col min="15105" max="15105" width="3.90625" style="24" customWidth="1"/>
    <col min="15106" max="15106" width="8.6328125" style="24" customWidth="1"/>
    <col min="15107" max="15107" width="23.6328125" style="24" customWidth="1"/>
    <col min="15108" max="15109" width="6.6328125" style="24" customWidth="1"/>
    <col min="15110" max="15110" width="11.08984375" style="24" customWidth="1"/>
    <col min="15111" max="15111" width="13.08984375" style="24" customWidth="1"/>
    <col min="15112" max="15112" width="20.6328125" style="24" customWidth="1"/>
    <col min="15113" max="15113" width="1.08984375" style="24" customWidth="1"/>
    <col min="15114" max="15360" width="9" style="24"/>
    <col min="15361" max="15361" width="3.90625" style="24" customWidth="1"/>
    <col min="15362" max="15362" width="8.6328125" style="24" customWidth="1"/>
    <col min="15363" max="15363" width="23.6328125" style="24" customWidth="1"/>
    <col min="15364" max="15365" width="6.6328125" style="24" customWidth="1"/>
    <col min="15366" max="15366" width="11.08984375" style="24" customWidth="1"/>
    <col min="15367" max="15367" width="13.08984375" style="24" customWidth="1"/>
    <col min="15368" max="15368" width="20.6328125" style="24" customWidth="1"/>
    <col min="15369" max="15369" width="1.08984375" style="24" customWidth="1"/>
    <col min="15370" max="15616" width="9" style="24"/>
    <col min="15617" max="15617" width="3.90625" style="24" customWidth="1"/>
    <col min="15618" max="15618" width="8.6328125" style="24" customWidth="1"/>
    <col min="15619" max="15619" width="23.6328125" style="24" customWidth="1"/>
    <col min="15620" max="15621" width="6.6328125" style="24" customWidth="1"/>
    <col min="15622" max="15622" width="11.08984375" style="24" customWidth="1"/>
    <col min="15623" max="15623" width="13.08984375" style="24" customWidth="1"/>
    <col min="15624" max="15624" width="20.6328125" style="24" customWidth="1"/>
    <col min="15625" max="15625" width="1.08984375" style="24" customWidth="1"/>
    <col min="15626" max="15872" width="9" style="24"/>
    <col min="15873" max="15873" width="3.90625" style="24" customWidth="1"/>
    <col min="15874" max="15874" width="8.6328125" style="24" customWidth="1"/>
    <col min="15875" max="15875" width="23.6328125" style="24" customWidth="1"/>
    <col min="15876" max="15877" width="6.6328125" style="24" customWidth="1"/>
    <col min="15878" max="15878" width="11.08984375" style="24" customWidth="1"/>
    <col min="15879" max="15879" width="13.08984375" style="24" customWidth="1"/>
    <col min="15880" max="15880" width="20.6328125" style="24" customWidth="1"/>
    <col min="15881" max="15881" width="1.08984375" style="24" customWidth="1"/>
    <col min="15882" max="16128" width="9" style="24"/>
    <col min="16129" max="16129" width="3.90625" style="24" customWidth="1"/>
    <col min="16130" max="16130" width="8.6328125" style="24" customWidth="1"/>
    <col min="16131" max="16131" width="23.6328125" style="24" customWidth="1"/>
    <col min="16132" max="16133" width="6.6328125" style="24" customWidth="1"/>
    <col min="16134" max="16134" width="11.08984375" style="24" customWidth="1"/>
    <col min="16135" max="16135" width="13.08984375" style="24" customWidth="1"/>
    <col min="16136" max="16136" width="20.6328125" style="24" customWidth="1"/>
    <col min="16137" max="16137" width="1.08984375" style="24" customWidth="1"/>
    <col min="16138" max="16384" width="9" style="24"/>
  </cols>
  <sheetData>
    <row r="1" spans="2:13" x14ac:dyDescent="0.3">
      <c r="H1" s="25"/>
      <c r="I1" s="25"/>
    </row>
    <row r="2" spans="2:13" ht="24" thickBot="1" x14ac:dyDescent="0.4">
      <c r="B2" s="26" t="s">
        <v>73</v>
      </c>
      <c r="C2" s="27"/>
      <c r="D2" s="28"/>
      <c r="E2" s="29"/>
      <c r="F2" s="28"/>
      <c r="G2" s="28"/>
      <c r="H2" s="30">
        <v>43549</v>
      </c>
      <c r="I2" s="31"/>
    </row>
    <row r="3" spans="2:13" ht="14.5" thickTop="1" x14ac:dyDescent="0.3"/>
    <row r="4" spans="2:13" x14ac:dyDescent="0.3">
      <c r="B4" s="105" t="s">
        <v>74</v>
      </c>
      <c r="C4" s="106"/>
      <c r="D4" s="107"/>
    </row>
    <row r="5" spans="2:13" ht="15" customHeight="1" x14ac:dyDescent="0.3">
      <c r="B5" s="108" t="s">
        <v>75</v>
      </c>
      <c r="C5" s="109"/>
      <c r="D5" s="110"/>
    </row>
    <row r="6" spans="2:13" ht="18" x14ac:dyDescent="0.55000000000000004">
      <c r="B6" s="111" t="s">
        <v>76</v>
      </c>
      <c r="C6" s="112"/>
      <c r="D6" s="113"/>
      <c r="E6" s="32"/>
    </row>
    <row r="7" spans="2:13" x14ac:dyDescent="0.3">
      <c r="B7" s="114" t="s">
        <v>77</v>
      </c>
      <c r="C7" s="115"/>
      <c r="D7" s="116"/>
    </row>
    <row r="8" spans="2:13" ht="17.25" customHeight="1" x14ac:dyDescent="0.35">
      <c r="B8" s="117" t="s">
        <v>78</v>
      </c>
      <c r="C8" s="118"/>
      <c r="D8" s="119"/>
      <c r="F8" s="103"/>
      <c r="G8" s="104"/>
      <c r="H8" s="104"/>
    </row>
    <row r="9" spans="2:13" ht="21.65" customHeight="1" x14ac:dyDescent="0.55000000000000004">
      <c r="C9" s="33"/>
      <c r="D9" s="33"/>
      <c r="F9" s="120" t="s">
        <v>79</v>
      </c>
      <c r="G9" s="121"/>
      <c r="H9" s="122"/>
    </row>
    <row r="10" spans="2:13" ht="21" customHeight="1" x14ac:dyDescent="0.55000000000000004">
      <c r="B10" s="34" t="s">
        <v>80</v>
      </c>
      <c r="C10" s="33"/>
      <c r="D10" s="33"/>
      <c r="F10" s="123" t="s">
        <v>81</v>
      </c>
      <c r="G10" s="124"/>
      <c r="H10" s="125"/>
    </row>
    <row r="11" spans="2:13" ht="13.5" customHeight="1" x14ac:dyDescent="0.3">
      <c r="B11" s="36"/>
      <c r="C11" s="126">
        <f>SUM(G38)</f>
        <v>126360</v>
      </c>
      <c r="D11" s="127"/>
      <c r="F11" s="108" t="s">
        <v>82</v>
      </c>
      <c r="G11" s="109"/>
      <c r="H11" s="110"/>
    </row>
    <row r="12" spans="2:13" ht="15" customHeight="1" x14ac:dyDescent="0.3">
      <c r="B12" s="37" t="s">
        <v>83</v>
      </c>
      <c r="C12" s="128"/>
      <c r="D12" s="129"/>
      <c r="F12" s="132" t="s">
        <v>84</v>
      </c>
      <c r="G12" s="133"/>
      <c r="H12" s="134"/>
      <c r="K12" s="38"/>
      <c r="L12" s="39"/>
      <c r="M12" s="39"/>
    </row>
    <row r="13" spans="2:13" ht="15" customHeight="1" x14ac:dyDescent="0.55000000000000004">
      <c r="B13" s="40"/>
      <c r="C13" s="130"/>
      <c r="D13" s="131"/>
      <c r="F13" s="111"/>
      <c r="G13" s="112"/>
      <c r="H13" s="113"/>
      <c r="I13" s="41"/>
      <c r="K13" s="39"/>
      <c r="L13" s="39"/>
      <c r="M13" s="42"/>
    </row>
    <row r="14" spans="2:13" ht="18" x14ac:dyDescent="0.55000000000000004">
      <c r="F14" s="137" t="s">
        <v>85</v>
      </c>
      <c r="G14" s="138"/>
      <c r="H14" s="139"/>
      <c r="K14" s="43"/>
    </row>
    <row r="15" spans="2:13" ht="29.25" customHeight="1" x14ac:dyDescent="0.3">
      <c r="B15" s="44" t="s">
        <v>86</v>
      </c>
      <c r="C15" s="140" t="s">
        <v>104</v>
      </c>
      <c r="D15" s="141"/>
      <c r="E15" s="141"/>
      <c r="F15" s="141"/>
      <c r="G15" s="141"/>
      <c r="J15" s="45"/>
    </row>
    <row r="16" spans="2:13" ht="16" thickBot="1" x14ac:dyDescent="0.4">
      <c r="K16" s="46"/>
    </row>
    <row r="17" spans="1:9" ht="18.649999999999999" customHeight="1" x14ac:dyDescent="0.3">
      <c r="A17" s="47"/>
      <c r="B17" s="142" t="s">
        <v>88</v>
      </c>
      <c r="C17" s="143"/>
      <c r="D17" s="142" t="s">
        <v>89</v>
      </c>
      <c r="E17" s="143"/>
      <c r="F17" s="48" t="s">
        <v>90</v>
      </c>
      <c r="G17" s="48" t="s">
        <v>91</v>
      </c>
      <c r="H17" s="49" t="s">
        <v>92</v>
      </c>
      <c r="I17" s="41"/>
    </row>
    <row r="18" spans="1:9" ht="18.649999999999999" customHeight="1" x14ac:dyDescent="0.3">
      <c r="A18" s="50"/>
      <c r="B18" s="144"/>
      <c r="C18" s="145"/>
      <c r="D18" s="51"/>
      <c r="E18" s="96"/>
      <c r="F18" s="53"/>
      <c r="G18" s="54"/>
      <c r="H18" s="55"/>
    </row>
    <row r="19" spans="1:9" ht="18.649999999999999" customHeight="1" x14ac:dyDescent="0.3">
      <c r="A19" s="50">
        <v>1</v>
      </c>
      <c r="B19" s="135" t="s">
        <v>105</v>
      </c>
      <c r="C19" s="136"/>
      <c r="E19" s="56"/>
      <c r="F19" s="57"/>
      <c r="G19" s="57"/>
      <c r="H19" s="58"/>
    </row>
    <row r="20" spans="1:9" ht="18.649999999999999" customHeight="1" x14ac:dyDescent="0.3">
      <c r="A20" s="50"/>
      <c r="B20" s="135" t="s">
        <v>106</v>
      </c>
      <c r="C20" s="136"/>
      <c r="D20" s="59">
        <v>5</v>
      </c>
      <c r="E20" s="60" t="s">
        <v>94</v>
      </c>
      <c r="F20" s="61">
        <v>3000</v>
      </c>
      <c r="G20" s="62">
        <f>D20*F20</f>
        <v>15000</v>
      </c>
      <c r="H20" s="58"/>
    </row>
    <row r="21" spans="1:9" ht="18.649999999999999" customHeight="1" x14ac:dyDescent="0.3">
      <c r="A21" s="50"/>
      <c r="B21" s="135" t="s">
        <v>107</v>
      </c>
      <c r="C21" s="136"/>
      <c r="D21" s="63">
        <v>10</v>
      </c>
      <c r="E21" s="60" t="s">
        <v>94</v>
      </c>
      <c r="F21" s="61">
        <v>3000</v>
      </c>
      <c r="G21" s="62">
        <f>D21*F21</f>
        <v>30000</v>
      </c>
      <c r="H21" s="58"/>
    </row>
    <row r="22" spans="1:9" ht="18.649999999999999" customHeight="1" x14ac:dyDescent="0.3">
      <c r="A22" s="50"/>
      <c r="B22" s="135"/>
      <c r="C22" s="136"/>
      <c r="D22" s="63"/>
      <c r="E22" s="60"/>
      <c r="F22" s="61"/>
      <c r="G22" s="62"/>
      <c r="H22" s="66"/>
    </row>
    <row r="23" spans="1:9" ht="18.649999999999999" customHeight="1" x14ac:dyDescent="0.3">
      <c r="A23" s="50"/>
      <c r="B23" s="147"/>
      <c r="C23" s="148"/>
      <c r="D23" s="63"/>
      <c r="E23" s="64"/>
      <c r="F23" s="65"/>
      <c r="G23" s="62"/>
      <c r="H23" s="66"/>
    </row>
    <row r="24" spans="1:9" ht="18.649999999999999" customHeight="1" x14ac:dyDescent="0.3">
      <c r="A24" s="50">
        <v>2</v>
      </c>
      <c r="B24" s="149" t="s">
        <v>108</v>
      </c>
      <c r="C24" s="150"/>
      <c r="D24" s="63"/>
      <c r="E24" s="64"/>
      <c r="F24" s="65"/>
      <c r="G24" s="62"/>
      <c r="H24" s="67"/>
    </row>
    <row r="25" spans="1:9" ht="18.649999999999999" customHeight="1" x14ac:dyDescent="0.3">
      <c r="A25" s="50"/>
      <c r="B25" s="147" t="s">
        <v>110</v>
      </c>
      <c r="C25" s="183"/>
      <c r="D25" s="59">
        <v>8</v>
      </c>
      <c r="E25" s="60" t="s">
        <v>94</v>
      </c>
      <c r="F25" s="61">
        <v>3000</v>
      </c>
      <c r="G25" s="62">
        <f>D25*F25</f>
        <v>24000</v>
      </c>
      <c r="H25" s="55"/>
    </row>
    <row r="26" spans="1:9" ht="18.649999999999999" customHeight="1" x14ac:dyDescent="0.3">
      <c r="A26" s="50"/>
      <c r="B26" s="147" t="s">
        <v>109</v>
      </c>
      <c r="C26" s="148"/>
      <c r="D26" s="63">
        <f>80*0.2</f>
        <v>16</v>
      </c>
      <c r="E26" s="60" t="s">
        <v>94</v>
      </c>
      <c r="F26" s="61">
        <v>3000</v>
      </c>
      <c r="G26" s="62">
        <f>D26*F26</f>
        <v>48000</v>
      </c>
      <c r="H26" s="69"/>
    </row>
    <row r="27" spans="1:9" ht="18.649999999999999" customHeight="1" x14ac:dyDescent="0.3">
      <c r="A27" s="50"/>
      <c r="B27" s="147"/>
      <c r="C27" s="148"/>
      <c r="D27" s="63"/>
      <c r="E27" s="60"/>
      <c r="F27" s="61"/>
      <c r="G27" s="62"/>
      <c r="H27" s="67"/>
    </row>
    <row r="28" spans="1:9" ht="18.649999999999999" customHeight="1" x14ac:dyDescent="0.3">
      <c r="A28" s="50"/>
      <c r="B28" s="135"/>
      <c r="C28" s="136"/>
      <c r="D28" s="63"/>
      <c r="E28" s="64"/>
      <c r="F28" s="68"/>
      <c r="G28" s="62"/>
      <c r="H28" s="69"/>
    </row>
    <row r="29" spans="1:9" ht="18.649999999999999" customHeight="1" x14ac:dyDescent="0.3">
      <c r="A29" s="50"/>
      <c r="B29" s="135"/>
      <c r="C29" s="136"/>
      <c r="D29" s="63"/>
      <c r="E29" s="64"/>
      <c r="F29" s="65"/>
      <c r="G29" s="62"/>
      <c r="H29" s="71"/>
    </row>
    <row r="30" spans="1:9" ht="18.649999999999999" customHeight="1" x14ac:dyDescent="0.3">
      <c r="A30" s="50"/>
      <c r="B30" s="149"/>
      <c r="C30" s="150"/>
      <c r="D30" s="63"/>
      <c r="E30" s="64"/>
      <c r="F30" s="65"/>
      <c r="G30" s="62"/>
      <c r="H30" s="69"/>
    </row>
    <row r="31" spans="1:9" ht="18.649999999999999" customHeight="1" x14ac:dyDescent="0.3">
      <c r="A31" s="50"/>
      <c r="B31" s="149"/>
      <c r="C31" s="154"/>
      <c r="D31" s="63"/>
      <c r="E31" s="64"/>
      <c r="F31" s="65"/>
      <c r="G31" s="62"/>
      <c r="H31" s="55"/>
    </row>
    <row r="32" spans="1:9" ht="18.649999999999999" customHeight="1" x14ac:dyDescent="0.3">
      <c r="A32" s="50"/>
      <c r="B32" s="147"/>
      <c r="C32" s="148"/>
      <c r="D32" s="63"/>
      <c r="E32" s="64"/>
      <c r="F32" s="65"/>
      <c r="G32" s="62"/>
      <c r="H32" s="55"/>
    </row>
    <row r="33" spans="1:9" ht="18" customHeight="1" x14ac:dyDescent="0.3">
      <c r="A33" s="50"/>
      <c r="B33" s="149"/>
      <c r="C33" s="150"/>
      <c r="D33" s="63"/>
      <c r="E33" s="64"/>
      <c r="F33" s="72"/>
      <c r="G33" s="62"/>
      <c r="H33" s="55"/>
    </row>
    <row r="34" spans="1:9" ht="18.649999999999999" customHeight="1" x14ac:dyDescent="0.3">
      <c r="A34" s="50"/>
      <c r="B34" s="149"/>
      <c r="C34" s="150"/>
      <c r="D34" s="63"/>
      <c r="E34" s="64"/>
      <c r="F34" s="65"/>
      <c r="G34" s="62"/>
      <c r="H34" s="55"/>
    </row>
    <row r="35" spans="1:9" ht="18.649999999999999" customHeight="1" thickBot="1" x14ac:dyDescent="0.35">
      <c r="A35" s="73"/>
      <c r="B35" s="155"/>
      <c r="C35" s="156"/>
      <c r="D35" s="74"/>
      <c r="E35" s="75"/>
      <c r="F35" s="76"/>
      <c r="G35" s="77"/>
      <c r="H35" s="78"/>
    </row>
    <row r="36" spans="1:9" ht="18.649999999999999" customHeight="1" thickTop="1" x14ac:dyDescent="0.35">
      <c r="A36" s="79"/>
      <c r="B36" s="157"/>
      <c r="C36" s="158"/>
      <c r="D36" s="151" t="s">
        <v>99</v>
      </c>
      <c r="E36" s="152"/>
      <c r="F36" s="153"/>
      <c r="G36" s="80">
        <f>SUM(G18:G35)</f>
        <v>117000</v>
      </c>
      <c r="H36" s="81"/>
    </row>
    <row r="37" spans="1:9" ht="18.649999999999999" customHeight="1" x14ac:dyDescent="0.35">
      <c r="A37" s="82"/>
      <c r="B37" s="159"/>
      <c r="C37" s="160"/>
      <c r="D37" s="161" t="s">
        <v>100</v>
      </c>
      <c r="E37" s="162"/>
      <c r="F37" s="163"/>
      <c r="G37" s="83">
        <f>SUM(G36)*0.08</f>
        <v>9360</v>
      </c>
      <c r="H37" s="84"/>
    </row>
    <row r="38" spans="1:9" ht="18.649999999999999" customHeight="1" thickBot="1" x14ac:dyDescent="0.4">
      <c r="A38" s="85"/>
      <c r="B38" s="164"/>
      <c r="C38" s="165"/>
      <c r="D38" s="166" t="s">
        <v>101</v>
      </c>
      <c r="E38" s="167"/>
      <c r="F38" s="168"/>
      <c r="G38" s="86">
        <f>G36+G37</f>
        <v>126360</v>
      </c>
      <c r="H38" s="87"/>
    </row>
    <row r="39" spans="1:9" ht="18.649999999999999" customHeight="1" x14ac:dyDescent="0.3">
      <c r="A39" s="169" t="s">
        <v>9</v>
      </c>
      <c r="B39" s="175" t="s">
        <v>103</v>
      </c>
      <c r="C39" s="176"/>
      <c r="D39" s="176"/>
      <c r="E39" s="176"/>
      <c r="F39" s="176"/>
      <c r="G39" s="176"/>
      <c r="H39" s="177"/>
      <c r="I39" s="97"/>
    </row>
    <row r="40" spans="1:9" ht="18.649999999999999" customHeight="1" x14ac:dyDescent="0.3">
      <c r="A40" s="170"/>
      <c r="B40" s="175"/>
      <c r="C40" s="178"/>
      <c r="D40" s="178"/>
      <c r="E40" s="178"/>
      <c r="F40" s="178"/>
      <c r="G40" s="178"/>
      <c r="H40" s="179"/>
      <c r="I40" s="88"/>
    </row>
    <row r="41" spans="1:9" ht="18.649999999999999" customHeight="1" x14ac:dyDescent="0.3">
      <c r="A41" s="170"/>
      <c r="B41" s="175"/>
      <c r="C41" s="178"/>
      <c r="D41" s="178"/>
      <c r="E41" s="178"/>
      <c r="F41" s="178"/>
      <c r="G41" s="178"/>
      <c r="H41" s="179"/>
      <c r="I41" s="88"/>
    </row>
    <row r="42" spans="1:9" ht="18.649999999999999" customHeight="1" thickBot="1" x14ac:dyDescent="0.35">
      <c r="A42" s="171"/>
      <c r="B42" s="180"/>
      <c r="C42" s="181"/>
      <c r="D42" s="181"/>
      <c r="E42" s="181"/>
      <c r="F42" s="181"/>
      <c r="G42" s="181"/>
      <c r="H42" s="182"/>
      <c r="I42" s="88"/>
    </row>
    <row r="44" spans="1:9" x14ac:dyDescent="0.3">
      <c r="C44" s="39"/>
    </row>
    <row r="45" spans="1:9" x14ac:dyDescent="0.3">
      <c r="C45" s="39"/>
    </row>
    <row r="46" spans="1:9" x14ac:dyDescent="0.3">
      <c r="C46" s="39"/>
    </row>
    <row r="47" spans="1:9" x14ac:dyDescent="0.3">
      <c r="C47" s="39"/>
    </row>
  </sheetData>
  <mergeCells count="45">
    <mergeCell ref="B37:C37"/>
    <mergeCell ref="D37:F37"/>
    <mergeCell ref="B38:C38"/>
    <mergeCell ref="D38:F38"/>
    <mergeCell ref="A39:A42"/>
    <mergeCell ref="B39:H39"/>
    <mergeCell ref="B40:H40"/>
    <mergeCell ref="B41:H41"/>
    <mergeCell ref="B42:H42"/>
    <mergeCell ref="D36:F36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25:C25"/>
    <mergeCell ref="F14:H14"/>
    <mergeCell ref="C15:G15"/>
    <mergeCell ref="B17:C17"/>
    <mergeCell ref="D17:E17"/>
    <mergeCell ref="B18:C18"/>
    <mergeCell ref="B19:C19"/>
    <mergeCell ref="B20:C20"/>
    <mergeCell ref="B21:C21"/>
    <mergeCell ref="B22:C22"/>
    <mergeCell ref="B23:C23"/>
    <mergeCell ref="B24:C24"/>
    <mergeCell ref="F9:H9"/>
    <mergeCell ref="F10:H10"/>
    <mergeCell ref="C11:D13"/>
    <mergeCell ref="F11:H11"/>
    <mergeCell ref="F12:H12"/>
    <mergeCell ref="F13:H13"/>
    <mergeCell ref="F8:H8"/>
    <mergeCell ref="B4:D4"/>
    <mergeCell ref="B5:D5"/>
    <mergeCell ref="B6:D6"/>
    <mergeCell ref="B7:D7"/>
    <mergeCell ref="B8:D8"/>
  </mergeCells>
  <phoneticPr fontId="2"/>
  <pageMargins left="0.47244094488188981" right="0.43307086614173229" top="0.98425196850393704" bottom="0.59055118110236227" header="0.55118110236220474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予算案 2019</vt:lpstr>
      <vt:lpstr>予算案 2019 (2)</vt:lpstr>
      <vt:lpstr>SIPS明細2019</vt:lpstr>
      <vt:lpstr>SIPS明細2019 (2)</vt:lpstr>
      <vt:lpstr>定例作業</vt:lpstr>
      <vt:lpstr>定例作業 (2)</vt:lpstr>
      <vt:lpstr>共通辞書</vt:lpstr>
      <vt:lpstr>共通辞書 (2)</vt:lpstr>
      <vt:lpstr>SIPS明細2019!Print_Area</vt:lpstr>
      <vt:lpstr>'SIPS明細2019 (2)'!Print_Area</vt:lpstr>
      <vt:lpstr>共通辞書!Print_Area</vt:lpstr>
      <vt:lpstr>'共通辞書 (2)'!Print_Area</vt:lpstr>
      <vt:lpstr>定例作業!Print_Area</vt:lpstr>
      <vt:lpstr>'定例作業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菅又久直</dc:creator>
  <cp:lastModifiedBy>菅又久直</cp:lastModifiedBy>
  <cp:lastPrinted>2019-06-07T01:57:59Z</cp:lastPrinted>
  <dcterms:created xsi:type="dcterms:W3CDTF">2019-03-20T07:19:38Z</dcterms:created>
  <dcterms:modified xsi:type="dcterms:W3CDTF">2019-06-07T01:59:09Z</dcterms:modified>
</cp:coreProperties>
</file>