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久直\Dropbox\新SIPS\総会\2018SIPS総会\"/>
    </mc:Choice>
  </mc:AlternateContent>
  <xr:revisionPtr revIDLastSave="0" documentId="13_ncr:1_{2D428E98-1346-4AFD-BA3D-FEAC328A65E3}" xr6:coauthVersionLast="33" xr6:coauthVersionMax="33" xr10:uidLastSave="{00000000-0000-0000-0000-000000000000}"/>
  <bookViews>
    <workbookView xWindow="0" yWindow="0" windowWidth="17320" windowHeight="6490" xr2:uid="{DC6C705E-8197-47EF-990E-FCC404000338}"/>
  </bookViews>
  <sheets>
    <sheet name="予算案 2018" sheetId="1" r:id="rId1"/>
    <sheet name="SIPS明細2018 (2)" sheetId="3" r:id="rId2"/>
  </sheets>
  <definedNames>
    <definedName name="_xlnm.Print_Area" localSheetId="0">'予算案 2018'!$A$1:$H$18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3" l="1"/>
  <c r="G46" i="3"/>
  <c r="E43" i="3" s="1"/>
  <c r="H43" i="3"/>
  <c r="G39" i="3"/>
  <c r="H35" i="3"/>
  <c r="E35" i="3"/>
  <c r="G34" i="3"/>
  <c r="H32" i="3"/>
  <c r="E32" i="3"/>
  <c r="G31" i="3"/>
  <c r="H29" i="3"/>
  <c r="E29" i="3"/>
  <c r="H21" i="3"/>
  <c r="H15" i="3" s="1"/>
  <c r="H14" i="3" s="1"/>
  <c r="G20" i="3"/>
  <c r="G19" i="3"/>
  <c r="E15" i="3"/>
  <c r="H7" i="3"/>
  <c r="D7" i="3"/>
  <c r="D14" i="3" l="1"/>
  <c r="D50" i="3" s="1"/>
  <c r="F16" i="1"/>
  <c r="E16" i="1"/>
  <c r="B16" i="1"/>
  <c r="F8" i="1"/>
  <c r="F17" i="1" s="1"/>
  <c r="E8" i="1"/>
  <c r="E17" i="1" s="1"/>
  <c r="B8" i="1"/>
  <c r="D51" i="3" l="1"/>
  <c r="B17" i="1"/>
  <c r="B18" i="1"/>
  <c r="E18" i="1"/>
</calcChain>
</file>

<file path=xl/sharedStrings.xml><?xml version="1.0" encoding="utf-8"?>
<sst xmlns="http://schemas.openxmlformats.org/spreadsheetml/2006/main" count="128" uniqueCount="115">
  <si>
    <t>単位：K\</t>
    <phoneticPr fontId="3"/>
  </si>
  <si>
    <t>科　　目</t>
    <phoneticPr fontId="3"/>
  </si>
  <si>
    <t>2018年度</t>
    <phoneticPr fontId="3"/>
  </si>
  <si>
    <t>適　　用</t>
    <phoneticPr fontId="3"/>
  </si>
  <si>
    <t>2017年度実績</t>
    <phoneticPr fontId="3"/>
  </si>
  <si>
    <t>2017年度予算</t>
    <phoneticPr fontId="3"/>
  </si>
  <si>
    <t>１）収入の部</t>
    <phoneticPr fontId="3"/>
  </si>
  <si>
    <t>　　　　　１．会費収入</t>
    <phoneticPr fontId="3"/>
  </si>
  <si>
    <t>　　　　　２．事業収入</t>
    <phoneticPr fontId="3"/>
  </si>
  <si>
    <t>コンサルティング事業</t>
    <rPh sb="8" eb="10">
      <t>ジギョウ</t>
    </rPh>
    <phoneticPr fontId="3"/>
  </si>
  <si>
    <t>　　　　　３．雑収入</t>
    <phoneticPr fontId="3"/>
  </si>
  <si>
    <t>預金利息</t>
    <phoneticPr fontId="3"/>
  </si>
  <si>
    <t>　　当期収入合計</t>
    <phoneticPr fontId="3"/>
  </si>
  <si>
    <t>　　前期繰越金</t>
    <phoneticPr fontId="3"/>
  </si>
  <si>
    <t>２）支出の部</t>
    <phoneticPr fontId="3"/>
  </si>
  <si>
    <t>　　　　　１．事務局経費</t>
    <phoneticPr fontId="3"/>
  </si>
  <si>
    <t>事務所、事務処理、消耗品</t>
    <phoneticPr fontId="3"/>
  </si>
  <si>
    <t>　　　　　２．事業経費</t>
    <phoneticPr fontId="3"/>
  </si>
  <si>
    <t>コンサルティング事業経費</t>
    <rPh sb="8" eb="10">
      <t>ジギョウ</t>
    </rPh>
    <rPh sb="10" eb="12">
      <t>ケイヒ</t>
    </rPh>
    <phoneticPr fontId="3"/>
  </si>
  <si>
    <t>　　　　　３．委員会経費</t>
    <phoneticPr fontId="3"/>
  </si>
  <si>
    <t>総会、理事会
TF会議</t>
    <rPh sb="9" eb="11">
      <t>カイギ</t>
    </rPh>
    <phoneticPr fontId="3"/>
  </si>
  <si>
    <t>　　　　　４．普及啓発経費</t>
    <phoneticPr fontId="3"/>
  </si>
  <si>
    <t>ラウンドテーブル
WEB/レジストリ</t>
    <phoneticPr fontId="3"/>
  </si>
  <si>
    <t>　　　　　５．調査研究費</t>
    <phoneticPr fontId="3"/>
  </si>
  <si>
    <t>　　当期支出合計</t>
    <phoneticPr fontId="3"/>
  </si>
  <si>
    <t>当期収支</t>
    <rPh sb="0" eb="2">
      <t>トウキ</t>
    </rPh>
    <rPh sb="2" eb="4">
      <t>シュウシ</t>
    </rPh>
    <phoneticPr fontId="3"/>
  </si>
  <si>
    <t>　　次期繰越金</t>
    <phoneticPr fontId="3"/>
  </si>
  <si>
    <t>２０１８年度　事業収支計画（案）</t>
    <rPh sb="7" eb="9">
      <t>ジギョウ</t>
    </rPh>
    <rPh sb="11" eb="13">
      <t>ケイカク</t>
    </rPh>
    <phoneticPr fontId="3"/>
  </si>
  <si>
    <t>単位：￥</t>
    <phoneticPr fontId="3"/>
  </si>
  <si>
    <t>費目</t>
    <rPh sb="0" eb="2">
      <t>ヒモク</t>
    </rPh>
    <phoneticPr fontId="3"/>
  </si>
  <si>
    <t>細目</t>
    <rPh sb="0" eb="2">
      <t>サイモク</t>
    </rPh>
    <phoneticPr fontId="3"/>
  </si>
  <si>
    <t>２018年度予算</t>
    <phoneticPr fontId="3"/>
  </si>
  <si>
    <t>合計</t>
    <phoneticPr fontId="3"/>
  </si>
  <si>
    <t>小計</t>
    <phoneticPr fontId="3"/>
  </si>
  <si>
    <t>明細</t>
    <rPh sb="0" eb="2">
      <t>メイサイ</t>
    </rPh>
    <phoneticPr fontId="3"/>
  </si>
  <si>
    <t>2017年度実績</t>
    <rPh sb="4" eb="6">
      <t>ネンド</t>
    </rPh>
    <rPh sb="6" eb="8">
      <t>ジッセキ</t>
    </rPh>
    <phoneticPr fontId="3"/>
  </si>
  <si>
    <t>備考</t>
    <rPh sb="0" eb="2">
      <t>ビコウ</t>
    </rPh>
    <phoneticPr fontId="3"/>
  </si>
  <si>
    <t>１）収入の部</t>
    <rPh sb="2" eb="4">
      <t>シュウニュウ</t>
    </rPh>
    <rPh sb="5" eb="6">
      <t>ブ</t>
    </rPh>
    <phoneticPr fontId="3"/>
  </si>
  <si>
    <t>会費収入</t>
    <rPh sb="0" eb="2">
      <t>カイヒ</t>
    </rPh>
    <rPh sb="2" eb="4">
      <t>シュウニュウ</t>
    </rPh>
    <phoneticPr fontId="3"/>
  </si>
  <si>
    <t>寄付金</t>
    <rPh sb="0" eb="2">
      <t>キフ</t>
    </rPh>
    <rPh sb="2" eb="3">
      <t>キン</t>
    </rPh>
    <phoneticPr fontId="3"/>
  </si>
  <si>
    <t>事業収入</t>
    <phoneticPr fontId="3"/>
  </si>
  <si>
    <t>雑収入</t>
    <rPh sb="0" eb="1">
      <t>ザツ</t>
    </rPh>
    <rPh sb="1" eb="3">
      <t>シュウニュウ</t>
    </rPh>
    <phoneticPr fontId="3"/>
  </si>
  <si>
    <t>銀行預金利息</t>
    <rPh sb="0" eb="2">
      <t>ギンコウ</t>
    </rPh>
    <rPh sb="2" eb="4">
      <t>ヨキン</t>
    </rPh>
    <rPh sb="4" eb="6">
      <t>リソク</t>
    </rPh>
    <phoneticPr fontId="3"/>
  </si>
  <si>
    <t>前年繰越</t>
    <phoneticPr fontId="3"/>
  </si>
  <si>
    <t>２）支出の部</t>
    <rPh sb="2" eb="4">
      <t>シシュツ</t>
    </rPh>
    <rPh sb="5" eb="6">
      <t>ブ</t>
    </rPh>
    <phoneticPr fontId="3"/>
  </si>
  <si>
    <t>事務局経費</t>
    <rPh sb="0" eb="3">
      <t>ジムキョク</t>
    </rPh>
    <rPh sb="3" eb="5">
      <t>ケイヒ</t>
    </rPh>
    <phoneticPr fontId="3"/>
  </si>
  <si>
    <t>交通費</t>
    <rPh sb="0" eb="3">
      <t>コウツウヒ</t>
    </rPh>
    <phoneticPr fontId="3"/>
  </si>
  <si>
    <t>事務局交通費</t>
    <rPh sb="0" eb="3">
      <t>ジムキョク</t>
    </rPh>
    <rPh sb="3" eb="6">
      <t>コウツウヒ</t>
    </rPh>
    <phoneticPr fontId="3"/>
  </si>
  <si>
    <t>委託費</t>
    <rPh sb="0" eb="2">
      <t>イタク</t>
    </rPh>
    <rPh sb="2" eb="3">
      <t>ヒ</t>
    </rPh>
    <phoneticPr fontId="3"/>
  </si>
  <si>
    <t>SIPSプロジェクト管理</t>
    <rPh sb="10" eb="12">
      <t>カンリ</t>
    </rPh>
    <phoneticPr fontId="3"/>
  </si>
  <si>
    <t>税理士</t>
    <rPh sb="0" eb="3">
      <t>ゼイリシ</t>
    </rPh>
    <phoneticPr fontId="3"/>
  </si>
  <si>
    <t>税金</t>
    <rPh sb="0" eb="2">
      <t>ゼイキン</t>
    </rPh>
    <phoneticPr fontId="3"/>
  </si>
  <si>
    <t>法人税等</t>
    <rPh sb="0" eb="3">
      <t>ホウジンゼイ</t>
    </rPh>
    <rPh sb="3" eb="4">
      <t>トウ</t>
    </rPh>
    <phoneticPr fontId="3"/>
  </si>
  <si>
    <t>印紙</t>
    <rPh sb="0" eb="2">
      <t>インシ</t>
    </rPh>
    <phoneticPr fontId="3"/>
  </si>
  <si>
    <t>登記更新</t>
    <rPh sb="0" eb="2">
      <t>トウキ</t>
    </rPh>
    <rPh sb="2" eb="4">
      <t>コウシン</t>
    </rPh>
    <phoneticPr fontId="3"/>
  </si>
  <si>
    <t>通信費</t>
    <rPh sb="0" eb="3">
      <t>ツウシンヒ</t>
    </rPh>
    <phoneticPr fontId="3"/>
  </si>
  <si>
    <t>切手、宅配、その他</t>
    <rPh sb="0" eb="2">
      <t>キッテ</t>
    </rPh>
    <rPh sb="3" eb="5">
      <t>タクハイ</t>
    </rPh>
    <rPh sb="8" eb="9">
      <t>タ</t>
    </rPh>
    <phoneticPr fontId="3"/>
  </si>
  <si>
    <t>消耗品費</t>
    <rPh sb="0" eb="2">
      <t>ショウモウ</t>
    </rPh>
    <rPh sb="2" eb="3">
      <t>ヒン</t>
    </rPh>
    <rPh sb="3" eb="4">
      <t>ヒ</t>
    </rPh>
    <phoneticPr fontId="3"/>
  </si>
  <si>
    <t>文具、印鑑、コピー代、その他</t>
    <rPh sb="0" eb="2">
      <t>ブング</t>
    </rPh>
    <rPh sb="3" eb="5">
      <t>インカン</t>
    </rPh>
    <rPh sb="9" eb="10">
      <t>ダイ</t>
    </rPh>
    <rPh sb="13" eb="14">
      <t>ホカ</t>
    </rPh>
    <phoneticPr fontId="3"/>
  </si>
  <si>
    <t>銀行手数料</t>
    <rPh sb="0" eb="2">
      <t>ギンコウ</t>
    </rPh>
    <rPh sb="2" eb="5">
      <t>テスウリョウ</t>
    </rPh>
    <phoneticPr fontId="3"/>
  </si>
  <si>
    <t>振込手数料、
WEB手数料</t>
    <rPh sb="0" eb="2">
      <t>フリコミ</t>
    </rPh>
    <rPh sb="2" eb="5">
      <t>テスウリョウ</t>
    </rPh>
    <rPh sb="10" eb="13">
      <t>テスウリョウ</t>
    </rPh>
    <phoneticPr fontId="3"/>
  </si>
  <si>
    <t>諸会費</t>
    <rPh sb="0" eb="1">
      <t>ショ</t>
    </rPh>
    <rPh sb="1" eb="3">
      <t>カイヒ</t>
    </rPh>
    <phoneticPr fontId="3"/>
  </si>
  <si>
    <t>JASTPRO賛助会費</t>
    <rPh sb="7" eb="9">
      <t>サンジョ</t>
    </rPh>
    <rPh sb="9" eb="11">
      <t>カイヒ</t>
    </rPh>
    <phoneticPr fontId="3"/>
  </si>
  <si>
    <t>事務費</t>
    <rPh sb="0" eb="2">
      <t>ジム</t>
    </rPh>
    <rPh sb="2" eb="3">
      <t>ヒ</t>
    </rPh>
    <phoneticPr fontId="3"/>
  </si>
  <si>
    <t>官報</t>
    <rPh sb="0" eb="2">
      <t>カンポウ</t>
    </rPh>
    <phoneticPr fontId="3"/>
  </si>
  <si>
    <t>事業経費</t>
    <phoneticPr fontId="3"/>
  </si>
  <si>
    <t>事業交通費</t>
    <rPh sb="0" eb="2">
      <t>ジギョウ</t>
    </rPh>
    <rPh sb="2" eb="5">
      <t>コウツウヒ</t>
    </rPh>
    <phoneticPr fontId="3"/>
  </si>
  <si>
    <t>委員会経費</t>
    <rPh sb="0" eb="3">
      <t>イインカイ</t>
    </rPh>
    <rPh sb="3" eb="5">
      <t>ケイヒ</t>
    </rPh>
    <phoneticPr fontId="3"/>
  </si>
  <si>
    <t>会場費</t>
    <rPh sb="0" eb="2">
      <t>カイジョウ</t>
    </rPh>
    <rPh sb="2" eb="3">
      <t>ヒ</t>
    </rPh>
    <phoneticPr fontId="3"/>
  </si>
  <si>
    <t>総会、理事会、TF
幹事会</t>
    <rPh sb="0" eb="2">
      <t>ソウカイ</t>
    </rPh>
    <rPh sb="3" eb="6">
      <t>リジカイ</t>
    </rPh>
    <rPh sb="10" eb="13">
      <t>カンジカイ</t>
    </rPh>
    <phoneticPr fontId="3"/>
  </si>
  <si>
    <t>委員会資料</t>
    <rPh sb="0" eb="2">
      <t>イイン</t>
    </rPh>
    <rPh sb="2" eb="3">
      <t>カイ</t>
    </rPh>
    <rPh sb="3" eb="5">
      <t>シリョウ</t>
    </rPh>
    <phoneticPr fontId="3"/>
  </si>
  <si>
    <t>資料作成委託</t>
    <rPh sb="2" eb="4">
      <t>サクセイ</t>
    </rPh>
    <rPh sb="4" eb="6">
      <t>イタク</t>
    </rPh>
    <phoneticPr fontId="3"/>
  </si>
  <si>
    <t>普及啓発経費</t>
    <rPh sb="0" eb="2">
      <t>フキュウ</t>
    </rPh>
    <rPh sb="2" eb="4">
      <t>ケイハツ</t>
    </rPh>
    <rPh sb="4" eb="6">
      <t>ケイヒ</t>
    </rPh>
    <phoneticPr fontId="3"/>
  </si>
  <si>
    <t>普及会場費</t>
    <rPh sb="0" eb="2">
      <t>フキュウ</t>
    </rPh>
    <rPh sb="2" eb="4">
      <t>カイジョウ</t>
    </rPh>
    <rPh sb="4" eb="5">
      <t>ヒ</t>
    </rPh>
    <phoneticPr fontId="3"/>
  </si>
  <si>
    <t>ラウンドテーブル</t>
    <phoneticPr fontId="3"/>
  </si>
  <si>
    <t>会議費</t>
    <rPh sb="0" eb="3">
      <t>カイギヒ</t>
    </rPh>
    <phoneticPr fontId="3"/>
  </si>
  <si>
    <t>ラウンドテーブル
茶代、食事代</t>
    <rPh sb="9" eb="11">
      <t>チャダイ</t>
    </rPh>
    <rPh sb="12" eb="15">
      <t>ショクジダイ</t>
    </rPh>
    <phoneticPr fontId="3"/>
  </si>
  <si>
    <t>講師料</t>
    <rPh sb="0" eb="3">
      <t>コウシリョウ</t>
    </rPh>
    <phoneticPr fontId="3"/>
  </si>
  <si>
    <t>ラウンドテーブル
有識者　2名</t>
    <rPh sb="9" eb="12">
      <t>ユウシキシャ</t>
    </rPh>
    <rPh sb="14" eb="15">
      <t>メイ</t>
    </rPh>
    <phoneticPr fontId="3"/>
  </si>
  <si>
    <t>WEB更新</t>
    <rPh sb="3" eb="5">
      <t>コウシン</t>
    </rPh>
    <phoneticPr fontId="3"/>
  </si>
  <si>
    <t>WEB、レジストリ管理</t>
    <rPh sb="9" eb="11">
      <t>カンリ</t>
    </rPh>
    <phoneticPr fontId="3"/>
  </si>
  <si>
    <t>普及印刷費</t>
    <rPh sb="0" eb="2">
      <t>フキュウ</t>
    </rPh>
    <rPh sb="2" eb="4">
      <t>インサツ</t>
    </rPh>
    <rPh sb="4" eb="5">
      <t>ヒ</t>
    </rPh>
    <phoneticPr fontId="3"/>
  </si>
  <si>
    <t>パンフレット</t>
    <phoneticPr fontId="3"/>
  </si>
  <si>
    <t>資料購入費</t>
    <rPh sb="0" eb="2">
      <t>シリョウ</t>
    </rPh>
    <rPh sb="2" eb="5">
      <t>コウニュウヒ</t>
    </rPh>
    <phoneticPr fontId="3"/>
  </si>
  <si>
    <t>書籍・報告書</t>
    <rPh sb="0" eb="2">
      <t>ショセキ</t>
    </rPh>
    <rPh sb="3" eb="5">
      <t>ホウコク</t>
    </rPh>
    <rPh sb="5" eb="6">
      <t>ショ</t>
    </rPh>
    <phoneticPr fontId="3"/>
  </si>
  <si>
    <t>国内旅費</t>
    <rPh sb="0" eb="2">
      <t>コクナイ</t>
    </rPh>
    <rPh sb="2" eb="4">
      <t>リョヒ</t>
    </rPh>
    <phoneticPr fontId="3"/>
  </si>
  <si>
    <t>説明会・企業訪問等（3回）</t>
    <rPh sb="0" eb="3">
      <t>セツメイカイ</t>
    </rPh>
    <rPh sb="8" eb="9">
      <t>トウ</t>
    </rPh>
    <rPh sb="11" eb="12">
      <t>カイ</t>
    </rPh>
    <phoneticPr fontId="3"/>
  </si>
  <si>
    <t>調査研究費</t>
    <rPh sb="0" eb="2">
      <t>チョウサ</t>
    </rPh>
    <rPh sb="2" eb="4">
      <t>ケンキュウ</t>
    </rPh>
    <rPh sb="4" eb="5">
      <t>ヒ</t>
    </rPh>
    <phoneticPr fontId="3"/>
  </si>
  <si>
    <t>浜松フォーラム
SC32/WG2仙台</t>
    <rPh sb="0" eb="2">
      <t>ハママツ</t>
    </rPh>
    <rPh sb="16" eb="18">
      <t>センダイ</t>
    </rPh>
    <phoneticPr fontId="3"/>
  </si>
  <si>
    <t>海外旅費</t>
    <rPh sb="0" eb="2">
      <t>カイガイ</t>
    </rPh>
    <rPh sb="2" eb="4">
      <t>リョヒ</t>
    </rPh>
    <phoneticPr fontId="3"/>
  </si>
  <si>
    <t>AFACT（バングラディシュ）1回</t>
    <rPh sb="16" eb="17">
      <t>カイ</t>
    </rPh>
    <phoneticPr fontId="3"/>
  </si>
  <si>
    <t>翻訳費</t>
    <rPh sb="0" eb="2">
      <t>ホンヤク</t>
    </rPh>
    <rPh sb="2" eb="3">
      <t>ヒ</t>
    </rPh>
    <phoneticPr fontId="3"/>
  </si>
  <si>
    <t>調査費</t>
    <rPh sb="0" eb="2">
      <t>チョ</t>
    </rPh>
    <rPh sb="2" eb="3">
      <t>ヒ</t>
    </rPh>
    <phoneticPr fontId="3"/>
  </si>
  <si>
    <t>セミナー参加費</t>
    <rPh sb="4" eb="6">
      <t>サンカ</t>
    </rPh>
    <rPh sb="6" eb="7">
      <t>ヒ</t>
    </rPh>
    <phoneticPr fontId="3"/>
  </si>
  <si>
    <t>2018年度収支</t>
    <rPh sb="6" eb="8">
      <t>シュウシ</t>
    </rPh>
    <phoneticPr fontId="3"/>
  </si>
  <si>
    <t>次年度繰越</t>
    <phoneticPr fontId="3"/>
  </si>
  <si>
    <t>事務所サービス</t>
    <rPh sb="0" eb="2">
      <t>ジム</t>
    </rPh>
    <phoneticPr fontId="3"/>
  </si>
  <si>
    <t>事務処理支援</t>
    <rPh sb="4" eb="6">
      <t>シエン</t>
    </rPh>
    <phoneticPr fontId="3"/>
  </si>
  <si>
    <t>2018年度 収支予算計画明細（案）</t>
    <rPh sb="4" eb="6">
      <t>ネンド</t>
    </rPh>
    <rPh sb="7" eb="9">
      <t>シュウシ</t>
    </rPh>
    <rPh sb="9" eb="11">
      <t>ヨサン</t>
    </rPh>
    <rPh sb="11" eb="13">
      <t>ケイカク</t>
    </rPh>
    <phoneticPr fontId="3"/>
  </si>
  <si>
    <t>決済情報管理支援事業関連</t>
    <rPh sb="0" eb="2">
      <t>ケッサイ</t>
    </rPh>
    <rPh sb="2" eb="4">
      <t>ジョウホウ</t>
    </rPh>
    <rPh sb="4" eb="6">
      <t>カンリ</t>
    </rPh>
    <rPh sb="6" eb="8">
      <t>シエン</t>
    </rPh>
    <rPh sb="8" eb="10">
      <t>ジギョウ</t>
    </rPh>
    <rPh sb="10" eb="12">
      <t>カンレン</t>
    </rPh>
    <phoneticPr fontId="3"/>
  </si>
  <si>
    <t>海外調査費</t>
    <rPh sb="0" eb="2">
      <t>カイガイ</t>
    </rPh>
    <rPh sb="2" eb="4">
      <t>チョウサ</t>
    </rPh>
    <rPh sb="4" eb="5">
      <t>ヒ</t>
    </rPh>
    <phoneticPr fontId="3"/>
  </si>
  <si>
    <t>国際会議報告作成
4回</t>
    <rPh sb="0" eb="2">
      <t>コクサイ</t>
    </rPh>
    <rPh sb="2" eb="4">
      <t>カイギ</t>
    </rPh>
    <rPh sb="4" eb="6">
      <t>ホウコク</t>
    </rPh>
    <rPh sb="6" eb="8">
      <t>サクセイ</t>
    </rPh>
    <rPh sb="10" eb="11">
      <t>カイ</t>
    </rPh>
    <phoneticPr fontId="3"/>
  </si>
  <si>
    <t>共通辞書2018年A版</t>
    <rPh sb="0" eb="2">
      <t>キョウツウ</t>
    </rPh>
    <rPh sb="2" eb="4">
      <t>ジショ</t>
    </rPh>
    <rPh sb="8" eb="9">
      <t>ネン</t>
    </rPh>
    <rPh sb="10" eb="11">
      <t>ハン</t>
    </rPh>
    <phoneticPr fontId="3"/>
  </si>
  <si>
    <t>幹事会員（15口）前年度＋2
正会員（10口）前年度＋0</t>
    <rPh sb="9" eb="12">
      <t>ゼンネンド</t>
    </rPh>
    <rPh sb="23" eb="26">
      <t>ゼンネンド</t>
    </rPh>
    <phoneticPr fontId="3"/>
  </si>
  <si>
    <t>幹事：15、正会員：10</t>
    <rPh sb="0" eb="2">
      <t>カンジ</t>
    </rPh>
    <rPh sb="6" eb="7">
      <t>セイ</t>
    </rPh>
    <rPh sb="7" eb="9">
      <t>カイイン</t>
    </rPh>
    <phoneticPr fontId="3"/>
  </si>
  <si>
    <t>幹事会員（NI+C、ウフル）追加
クラウドベンダー追加（１社）
1社退会</t>
    <rPh sb="0" eb="2">
      <t>カンジ</t>
    </rPh>
    <rPh sb="2" eb="4">
      <t>カイイン</t>
    </rPh>
    <rPh sb="14" eb="16">
      <t>ツイカ</t>
    </rPh>
    <rPh sb="25" eb="27">
      <t>ツイカ</t>
    </rPh>
    <rPh sb="29" eb="30">
      <t>シャ</t>
    </rPh>
    <rPh sb="33" eb="34">
      <t>シャ</t>
    </rPh>
    <rPh sb="34" eb="36">
      <t>タイカイ</t>
    </rPh>
    <phoneticPr fontId="3"/>
  </si>
  <si>
    <t>備考</t>
    <rPh sb="0" eb="2">
      <t>ビコウ</t>
    </rPh>
    <phoneticPr fontId="3"/>
  </si>
  <si>
    <t>日本情報通信（１）
新規加入交渉中（１）</t>
    <rPh sb="0" eb="2">
      <t>ニホン</t>
    </rPh>
    <rPh sb="2" eb="4">
      <t>ジョウホウ</t>
    </rPh>
    <rPh sb="4" eb="6">
      <t>ツウシン</t>
    </rPh>
    <rPh sb="10" eb="12">
      <t>シンキ</t>
    </rPh>
    <rPh sb="12" eb="14">
      <t>カニュウ</t>
    </rPh>
    <rPh sb="14" eb="17">
      <t>コウショウチュウ</t>
    </rPh>
    <phoneticPr fontId="3"/>
  </si>
  <si>
    <t>業界横断レジストリ更新業務（予定）</t>
    <rPh sb="0" eb="2">
      <t>ギョウカイ</t>
    </rPh>
    <rPh sb="2" eb="4">
      <t>オウダン</t>
    </rPh>
    <rPh sb="9" eb="11">
      <t>コウシン</t>
    </rPh>
    <rPh sb="11" eb="13">
      <t>ギョウム</t>
    </rPh>
    <rPh sb="14" eb="16">
      <t>ヨテイ</t>
    </rPh>
    <phoneticPr fontId="3"/>
  </si>
  <si>
    <t>プロジェクト管理委託</t>
    <rPh sb="6" eb="8">
      <t>カンリ</t>
    </rPh>
    <rPh sb="8" eb="10">
      <t>イタク</t>
    </rPh>
    <phoneticPr fontId="3"/>
  </si>
  <si>
    <t>共通辞書2018A版日本語化</t>
    <rPh sb="0" eb="2">
      <t>キョウツウ</t>
    </rPh>
    <rPh sb="2" eb="4">
      <t>ジショ</t>
    </rPh>
    <rPh sb="9" eb="10">
      <t>ハン</t>
    </rPh>
    <rPh sb="10" eb="14">
      <t>ニホンゴカ</t>
    </rPh>
    <phoneticPr fontId="3"/>
  </si>
  <si>
    <t>会議開催作業委託</t>
    <rPh sb="0" eb="2">
      <t>カイギ</t>
    </rPh>
    <rPh sb="2" eb="4">
      <t>カイサイ</t>
    </rPh>
    <rPh sb="4" eb="6">
      <t>サギョウ</t>
    </rPh>
    <rPh sb="6" eb="8">
      <t>イタク</t>
    </rPh>
    <phoneticPr fontId="3"/>
  </si>
  <si>
    <t>WEB更新／レジストリ管理委託</t>
    <rPh sb="3" eb="5">
      <t>コウシン</t>
    </rPh>
    <rPh sb="11" eb="13">
      <t>カンリ</t>
    </rPh>
    <rPh sb="13" eb="15">
      <t>イタク</t>
    </rPh>
    <phoneticPr fontId="3"/>
  </si>
  <si>
    <t>海外出張報告委託</t>
    <rPh sb="0" eb="2">
      <t>カイガイ</t>
    </rPh>
    <rPh sb="2" eb="4">
      <t>シュッチョウ</t>
    </rPh>
    <rPh sb="4" eb="6">
      <t>ホウコク</t>
    </rPh>
    <rPh sb="6" eb="8">
      <t>イタク</t>
    </rPh>
    <phoneticPr fontId="3"/>
  </si>
  <si>
    <t>AFACT(1回）
浜松フォーラム
SC32WG2（仙台）</t>
    <rPh sb="10" eb="12">
      <t>ハママツ</t>
    </rPh>
    <rPh sb="26" eb="28">
      <t>センダイ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</si>
</sst>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3" fontId="0" fillId="0" borderId="2" xfId="0" applyNumberFormat="1" applyBorder="1">
      <alignment vertical="center"/>
    </xf>
    <xf numFmtId="0" fontId="0" fillId="0" borderId="2" xfId="0" applyBorder="1" applyAlignment="1">
      <alignment vertical="center" wrapText="1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  <xf numFmtId="3" fontId="0" fillId="0" borderId="0" xfId="0" applyNumberFormat="1" applyBorder="1">
      <alignment vertical="center"/>
    </xf>
    <xf numFmtId="0" fontId="0" fillId="0" borderId="0" xfId="0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>
      <alignment vertical="center"/>
    </xf>
    <xf numFmtId="176" fontId="0" fillId="0" borderId="7" xfId="0" applyNumberFormat="1" applyBorder="1">
      <alignment vertical="center"/>
    </xf>
    <xf numFmtId="0" fontId="0" fillId="0" borderId="0" xfId="0" applyAlignment="1">
      <alignment vertical="center" wrapText="1"/>
    </xf>
    <xf numFmtId="3" fontId="0" fillId="0" borderId="1" xfId="0" applyNumberFormat="1" applyFont="1" applyBorder="1">
      <alignment vertical="center"/>
    </xf>
    <xf numFmtId="38" fontId="1" fillId="0" borderId="0" xfId="1" applyFont="1" applyFill="1" applyBorder="1" applyAlignment="1">
      <alignment shrinkToFit="1"/>
    </xf>
    <xf numFmtId="176" fontId="0" fillId="0" borderId="0" xfId="0" applyNumberFormat="1">
      <alignment vertical="center"/>
    </xf>
    <xf numFmtId="3" fontId="0" fillId="0" borderId="7" xfId="0" applyNumberFormat="1" applyBorder="1">
      <alignment vertical="center"/>
    </xf>
    <xf numFmtId="3" fontId="0" fillId="0" borderId="1" xfId="0" applyNumberFormat="1" applyFill="1" applyBorder="1">
      <alignment vertical="center"/>
    </xf>
    <xf numFmtId="176" fontId="0" fillId="0" borderId="7" xfId="0" applyNumberFormat="1" applyFill="1" applyBorder="1">
      <alignment vertical="center"/>
    </xf>
    <xf numFmtId="38" fontId="0" fillId="0" borderId="0" xfId="0" applyNumberFormat="1" applyBorder="1">
      <alignment vertical="center"/>
    </xf>
    <xf numFmtId="3" fontId="0" fillId="0" borderId="3" xfId="0" applyNumberFormat="1" applyFill="1" applyBorder="1">
      <alignment vertical="center"/>
    </xf>
    <xf numFmtId="3" fontId="0" fillId="0" borderId="7" xfId="0" applyNumberFormat="1" applyFill="1" applyBorder="1">
      <alignment vertical="center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shrinkToFit="1"/>
    </xf>
    <xf numFmtId="176" fontId="0" fillId="0" borderId="0" xfId="0" applyNumberFormat="1" applyBorder="1">
      <alignment vertical="center"/>
    </xf>
    <xf numFmtId="3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3" fontId="0" fillId="0" borderId="3" xfId="0" applyNumberFormat="1" applyBorder="1">
      <alignment vertical="center"/>
    </xf>
    <xf numFmtId="3" fontId="0" fillId="0" borderId="8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Fill="1" applyBorder="1" applyAlignment="1">
      <alignment horizontal="center" vertical="center"/>
    </xf>
  </cellXfs>
  <cellStyles count="2">
    <cellStyle name="桁区切り 2" xfId="1" xr:uid="{9FA7D7C8-6E9A-40B7-8EFD-FF77749BFF62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5D468-5216-4A01-BBAB-7D092417E3CA}">
  <sheetPr>
    <pageSetUpPr fitToPage="1"/>
  </sheetPr>
  <dimension ref="A1:H18"/>
  <sheetViews>
    <sheetView tabSelected="1" topLeftCell="A10" zoomScaleNormal="100" workbookViewId="0">
      <selection activeCell="J7" sqref="J7"/>
    </sheetView>
  </sheetViews>
  <sheetFormatPr defaultRowHeight="13" x14ac:dyDescent="0.2"/>
  <cols>
    <col min="1" max="1" width="23.36328125" customWidth="1"/>
    <col min="2" max="2" width="13.6328125" customWidth="1"/>
    <col min="3" max="3" width="25.36328125" customWidth="1"/>
    <col min="4" max="4" width="1.453125" customWidth="1"/>
    <col min="5" max="5" width="14.08984375" customWidth="1"/>
    <col min="6" max="6" width="13.90625" customWidth="1"/>
    <col min="7" max="7" width="1.54296875" customWidth="1"/>
    <col min="8" max="8" width="19.36328125" customWidth="1"/>
  </cols>
  <sheetData>
    <row r="1" spans="1:8" ht="32.25" customHeight="1" x14ac:dyDescent="0.2">
      <c r="A1" s="41" t="s">
        <v>27</v>
      </c>
      <c r="B1" s="41"/>
      <c r="C1" s="41"/>
      <c r="D1" s="41"/>
      <c r="E1" s="41"/>
    </row>
    <row r="2" spans="1:8" x14ac:dyDescent="0.2">
      <c r="E2" s="1"/>
      <c r="F2" s="1" t="s">
        <v>0</v>
      </c>
    </row>
    <row r="3" spans="1:8" ht="25" customHeight="1" x14ac:dyDescent="0.2">
      <c r="A3" s="2" t="s">
        <v>1</v>
      </c>
      <c r="B3" s="2" t="s">
        <v>2</v>
      </c>
      <c r="C3" s="2" t="s">
        <v>3</v>
      </c>
      <c r="D3" s="3"/>
      <c r="E3" s="2" t="s">
        <v>4</v>
      </c>
      <c r="F3" s="2" t="s">
        <v>5</v>
      </c>
      <c r="H3" s="46" t="s">
        <v>106</v>
      </c>
    </row>
    <row r="4" spans="1:8" ht="25" customHeight="1" x14ac:dyDescent="0.2">
      <c r="A4" s="4" t="s">
        <v>6</v>
      </c>
      <c r="B4" s="4"/>
      <c r="C4" s="4"/>
      <c r="D4" s="4"/>
      <c r="E4" s="4"/>
      <c r="F4" s="4"/>
      <c r="H4" s="7"/>
    </row>
    <row r="5" spans="1:8" ht="32.25" customHeight="1" x14ac:dyDescent="0.2">
      <c r="A5" s="4" t="s">
        <v>7</v>
      </c>
      <c r="B5" s="5">
        <v>7850</v>
      </c>
      <c r="C5" s="6" t="s">
        <v>103</v>
      </c>
      <c r="D5" s="4"/>
      <c r="E5" s="5">
        <v>6870</v>
      </c>
      <c r="F5" s="5">
        <v>6380</v>
      </c>
      <c r="H5" s="21" t="s">
        <v>107</v>
      </c>
    </row>
    <row r="6" spans="1:8" ht="25" customHeight="1" x14ac:dyDescent="0.2">
      <c r="A6" s="4" t="s">
        <v>8</v>
      </c>
      <c r="B6" s="5">
        <v>1000</v>
      </c>
      <c r="C6" s="6" t="s">
        <v>9</v>
      </c>
      <c r="D6" s="4"/>
      <c r="E6" s="5">
        <v>216</v>
      </c>
      <c r="F6" s="5">
        <v>1000</v>
      </c>
      <c r="H6" s="21" t="s">
        <v>108</v>
      </c>
    </row>
    <row r="7" spans="1:8" ht="25" customHeight="1" x14ac:dyDescent="0.2">
      <c r="A7" s="4" t="s">
        <v>10</v>
      </c>
      <c r="B7" s="5">
        <v>0</v>
      </c>
      <c r="C7" s="4" t="s">
        <v>11</v>
      </c>
      <c r="D7" s="4"/>
      <c r="E7" s="5">
        <v>0</v>
      </c>
      <c r="F7" s="5">
        <v>0</v>
      </c>
      <c r="H7" s="7"/>
    </row>
    <row r="8" spans="1:8" ht="25" customHeight="1" x14ac:dyDescent="0.2">
      <c r="A8" s="7" t="s">
        <v>12</v>
      </c>
      <c r="B8" s="8">
        <f>SUM(B5:B7)</f>
        <v>8850</v>
      </c>
      <c r="C8" s="7"/>
      <c r="D8" s="4"/>
      <c r="E8" s="8">
        <f>SUM(E5:E7)</f>
        <v>7086</v>
      </c>
      <c r="F8" s="8">
        <f>SUM(F5:F7)</f>
        <v>7380</v>
      </c>
      <c r="H8" s="7"/>
    </row>
    <row r="9" spans="1:8" ht="25" customHeight="1" x14ac:dyDescent="0.2">
      <c r="A9" s="7" t="s">
        <v>13</v>
      </c>
      <c r="B9" s="8">
        <v>1685</v>
      </c>
      <c r="C9" s="7"/>
      <c r="D9" s="4"/>
      <c r="E9" s="8">
        <v>1016</v>
      </c>
      <c r="F9" s="8">
        <v>1016</v>
      </c>
      <c r="H9" s="7"/>
    </row>
    <row r="10" spans="1:8" ht="25" customHeight="1" x14ac:dyDescent="0.2">
      <c r="A10" s="4" t="s">
        <v>14</v>
      </c>
      <c r="B10" s="5"/>
      <c r="C10" s="4"/>
      <c r="D10" s="4"/>
      <c r="E10" s="5"/>
      <c r="F10" s="5"/>
      <c r="H10" s="7"/>
    </row>
    <row r="11" spans="1:8" ht="36.75" customHeight="1" x14ac:dyDescent="0.2">
      <c r="A11" s="4" t="s">
        <v>15</v>
      </c>
      <c r="B11" s="5">
        <v>5471</v>
      </c>
      <c r="C11" s="4" t="s">
        <v>16</v>
      </c>
      <c r="D11" s="4"/>
      <c r="E11" s="5">
        <v>5028</v>
      </c>
      <c r="F11" s="5">
        <v>4735</v>
      </c>
      <c r="H11" s="7" t="s">
        <v>109</v>
      </c>
    </row>
    <row r="12" spans="1:8" ht="31.5" customHeight="1" x14ac:dyDescent="0.2">
      <c r="A12" s="4" t="s">
        <v>17</v>
      </c>
      <c r="B12" s="5">
        <v>324</v>
      </c>
      <c r="C12" s="6" t="s">
        <v>18</v>
      </c>
      <c r="D12" s="4"/>
      <c r="E12" s="5">
        <v>65</v>
      </c>
      <c r="F12" s="5">
        <v>355</v>
      </c>
      <c r="H12" s="21" t="s">
        <v>110</v>
      </c>
    </row>
    <row r="13" spans="1:8" ht="43.5" customHeight="1" x14ac:dyDescent="0.2">
      <c r="A13" s="4" t="s">
        <v>19</v>
      </c>
      <c r="B13" s="5">
        <v>1048</v>
      </c>
      <c r="C13" s="6" t="s">
        <v>20</v>
      </c>
      <c r="D13" s="4"/>
      <c r="E13" s="5">
        <v>404</v>
      </c>
      <c r="F13" s="5">
        <v>550</v>
      </c>
      <c r="H13" s="7" t="s">
        <v>111</v>
      </c>
    </row>
    <row r="14" spans="1:8" ht="41.25" customHeight="1" x14ac:dyDescent="0.2">
      <c r="A14" s="4" t="s">
        <v>21</v>
      </c>
      <c r="B14" s="5">
        <v>585</v>
      </c>
      <c r="C14" s="6" t="s">
        <v>22</v>
      </c>
      <c r="D14" s="4"/>
      <c r="E14" s="5">
        <v>221</v>
      </c>
      <c r="F14" s="5">
        <v>485</v>
      </c>
      <c r="H14" s="21" t="s">
        <v>112</v>
      </c>
    </row>
    <row r="15" spans="1:8" ht="44.5" customHeight="1" x14ac:dyDescent="0.2">
      <c r="A15" s="4" t="s">
        <v>23</v>
      </c>
      <c r="B15" s="5">
        <v>1093</v>
      </c>
      <c r="C15" s="6" t="s">
        <v>114</v>
      </c>
      <c r="D15" s="4"/>
      <c r="E15" s="5">
        <v>699</v>
      </c>
      <c r="F15" s="5">
        <v>725</v>
      </c>
      <c r="H15" s="7" t="s">
        <v>113</v>
      </c>
    </row>
    <row r="16" spans="1:8" ht="25" customHeight="1" x14ac:dyDescent="0.2">
      <c r="A16" s="2" t="s">
        <v>24</v>
      </c>
      <c r="B16" s="8">
        <f>SUM(B11:B15)</f>
        <v>8521</v>
      </c>
      <c r="C16" s="7"/>
      <c r="D16" s="4"/>
      <c r="E16" s="8">
        <f>SUM(E11:E15)</f>
        <v>6417</v>
      </c>
      <c r="F16" s="8">
        <f>SUM(F11:F15)</f>
        <v>6850</v>
      </c>
      <c r="H16" s="7"/>
    </row>
    <row r="17" spans="1:8" ht="25" customHeight="1" x14ac:dyDescent="0.2">
      <c r="A17" s="2" t="s">
        <v>25</v>
      </c>
      <c r="B17" s="8">
        <f>B8-B16</f>
        <v>329</v>
      </c>
      <c r="C17" s="7"/>
      <c r="D17" s="4"/>
      <c r="E17" s="8">
        <f t="shared" ref="E17:F17" si="0">E8-E16</f>
        <v>669</v>
      </c>
      <c r="F17" s="8">
        <f t="shared" si="0"/>
        <v>530</v>
      </c>
      <c r="H17" s="7"/>
    </row>
    <row r="18" spans="1:8" ht="25" customHeight="1" x14ac:dyDescent="0.2">
      <c r="A18" s="2" t="s">
        <v>26</v>
      </c>
      <c r="B18" s="8">
        <f>B8+B9-B16</f>
        <v>2014</v>
      </c>
      <c r="C18" s="7"/>
      <c r="D18" s="4"/>
      <c r="E18" s="8">
        <f>E8+E9-E16</f>
        <v>1685</v>
      </c>
      <c r="F18" s="8">
        <v>1546</v>
      </c>
      <c r="H18" s="7"/>
    </row>
  </sheetData>
  <mergeCells count="1">
    <mergeCell ref="A1:E1"/>
  </mergeCells>
  <phoneticPr fontId="3"/>
  <pageMargins left="0.7" right="0.7" top="0.75" bottom="0.75" header="0.3" footer="0.3"/>
  <pageSetup paperSize="9" scale="79" fitToHeight="0" orientation="portrait" horizontalDpi="300" verticalDpi="300" r:id="rId1"/>
  <headerFooter>
    <oddHeader>&amp;L総会2018-1-09&amp;C2018年度収支予算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A6FC7-2C2B-44DC-A543-873BB990767E}">
  <sheetPr>
    <pageSetUpPr fitToPage="1"/>
  </sheetPr>
  <dimension ref="A1:K51"/>
  <sheetViews>
    <sheetView topLeftCell="A4" zoomScaleNormal="100" workbookViewId="0">
      <selection activeCell="G45" sqref="G45"/>
    </sheetView>
  </sheetViews>
  <sheetFormatPr defaultRowHeight="13" x14ac:dyDescent="0.2"/>
  <cols>
    <col min="1" max="1" width="12" customWidth="1"/>
    <col min="2" max="2" width="14.36328125" customWidth="1"/>
    <col min="3" max="3" width="11.453125" style="24" customWidth="1"/>
    <col min="4" max="4" width="11.6328125" style="37" customWidth="1"/>
    <col min="5" max="5" width="11.453125" style="37" customWidth="1"/>
    <col min="6" max="6" width="19.36328125" customWidth="1"/>
    <col min="7" max="7" width="11.6328125" customWidth="1"/>
    <col min="8" max="8" width="13.90625" customWidth="1"/>
    <col min="9" max="9" width="2.453125" customWidth="1"/>
    <col min="10" max="10" width="28.26953125" customWidth="1"/>
    <col min="11" max="11" width="22.26953125" customWidth="1"/>
  </cols>
  <sheetData>
    <row r="1" spans="1:11" ht="18.75" customHeight="1" x14ac:dyDescent="0.2">
      <c r="A1" s="9"/>
      <c r="B1" s="9"/>
      <c r="C1" s="10"/>
      <c r="D1" s="11"/>
      <c r="E1" s="11"/>
      <c r="F1" s="9"/>
      <c r="G1" s="9"/>
      <c r="H1" s="9"/>
    </row>
    <row r="2" spans="1:11" ht="36" customHeight="1" x14ac:dyDescent="0.2">
      <c r="A2" s="43" t="s">
        <v>98</v>
      </c>
      <c r="B2" s="44"/>
      <c r="C2" s="44"/>
      <c r="D2" s="44"/>
      <c r="E2" s="44"/>
      <c r="F2" s="44"/>
      <c r="G2" s="45"/>
      <c r="H2" s="12"/>
    </row>
    <row r="3" spans="1:11" ht="12" customHeight="1" x14ac:dyDescent="0.2">
      <c r="A3" s="13"/>
      <c r="B3" s="13"/>
      <c r="C3" s="13"/>
      <c r="D3" s="13"/>
      <c r="E3" s="13"/>
      <c r="F3" s="14"/>
      <c r="G3" s="15" t="s">
        <v>28</v>
      </c>
      <c r="H3" s="16"/>
    </row>
    <row r="4" spans="1:11" ht="13.5" customHeight="1" x14ac:dyDescent="0.2">
      <c r="A4" s="42" t="s">
        <v>29</v>
      </c>
      <c r="B4" s="42"/>
      <c r="C4" s="42" t="s">
        <v>30</v>
      </c>
      <c r="D4" s="42" t="s">
        <v>31</v>
      </c>
      <c r="E4" s="42"/>
      <c r="F4" s="42"/>
      <c r="G4" s="42"/>
      <c r="H4" s="17"/>
    </row>
    <row r="5" spans="1:11" ht="29.25" customHeight="1" x14ac:dyDescent="0.2">
      <c r="A5" s="42"/>
      <c r="B5" s="42"/>
      <c r="C5" s="42"/>
      <c r="D5" s="38" t="s">
        <v>32</v>
      </c>
      <c r="E5" s="38" t="s">
        <v>33</v>
      </c>
      <c r="F5" s="42" t="s">
        <v>34</v>
      </c>
      <c r="G5" s="42"/>
      <c r="H5" s="17" t="s">
        <v>35</v>
      </c>
      <c r="J5" t="s">
        <v>36</v>
      </c>
    </row>
    <row r="6" spans="1:11" ht="11.25" customHeight="1" x14ac:dyDescent="0.2">
      <c r="A6" s="18"/>
      <c r="B6" s="19"/>
      <c r="C6" s="19"/>
      <c r="D6" s="19"/>
      <c r="E6" s="19"/>
      <c r="F6" s="19"/>
      <c r="G6" s="19"/>
      <c r="H6" s="20"/>
    </row>
    <row r="7" spans="1:11" ht="18" customHeight="1" x14ac:dyDescent="0.2">
      <c r="A7" s="7" t="s">
        <v>37</v>
      </c>
      <c r="B7" s="7"/>
      <c r="C7" s="21"/>
      <c r="D7" s="8">
        <f>SUM(E8:E12)</f>
        <v>10535289</v>
      </c>
      <c r="E7" s="8"/>
      <c r="F7" s="7"/>
      <c r="G7" s="22"/>
      <c r="H7" s="23">
        <f>SUM(H8:H12)</f>
        <v>8101993</v>
      </c>
    </row>
    <row r="8" spans="1:11" ht="39" x14ac:dyDescent="0.2">
      <c r="A8" s="7"/>
      <c r="B8" s="7" t="s">
        <v>38</v>
      </c>
      <c r="C8" s="21"/>
      <c r="D8" s="8"/>
      <c r="E8" s="8">
        <v>7850000</v>
      </c>
      <c r="F8" s="7" t="s">
        <v>104</v>
      </c>
      <c r="G8" s="22"/>
      <c r="H8" s="23">
        <v>6870000</v>
      </c>
      <c r="J8" s="24" t="s">
        <v>105</v>
      </c>
    </row>
    <row r="9" spans="1:11" x14ac:dyDescent="0.2">
      <c r="A9" s="7"/>
      <c r="B9" s="7" t="s">
        <v>39</v>
      </c>
      <c r="C9" s="21"/>
      <c r="D9" s="8"/>
      <c r="E9" s="8">
        <v>0</v>
      </c>
      <c r="F9" s="7"/>
      <c r="G9" s="22"/>
      <c r="H9" s="23">
        <v>0</v>
      </c>
    </row>
    <row r="10" spans="1:11" x14ac:dyDescent="0.2">
      <c r="A10" s="7"/>
      <c r="B10" s="7" t="s">
        <v>40</v>
      </c>
      <c r="C10" s="21"/>
      <c r="D10" s="8"/>
      <c r="E10" s="8">
        <v>1000000</v>
      </c>
      <c r="F10" s="21" t="s">
        <v>9</v>
      </c>
      <c r="G10" s="22"/>
      <c r="H10" s="23">
        <v>216000</v>
      </c>
      <c r="J10" t="s">
        <v>99</v>
      </c>
    </row>
    <row r="11" spans="1:11" x14ac:dyDescent="0.2">
      <c r="A11" s="7"/>
      <c r="B11" s="7" t="s">
        <v>41</v>
      </c>
      <c r="C11" s="21"/>
      <c r="D11" s="8"/>
      <c r="E11" s="8">
        <v>35</v>
      </c>
      <c r="F11" s="7" t="s">
        <v>42</v>
      </c>
      <c r="G11" s="22"/>
      <c r="H11" s="23"/>
    </row>
    <row r="12" spans="1:11" x14ac:dyDescent="0.2">
      <c r="A12" s="7"/>
      <c r="B12" s="7" t="s">
        <v>43</v>
      </c>
      <c r="C12" s="21"/>
      <c r="D12" s="8"/>
      <c r="E12" s="25">
        <v>1685254</v>
      </c>
      <c r="F12" s="7"/>
      <c r="G12" s="22"/>
      <c r="H12" s="23">
        <v>1015993</v>
      </c>
    </row>
    <row r="13" spans="1:11" x14ac:dyDescent="0.2">
      <c r="A13" s="7"/>
      <c r="B13" s="7"/>
      <c r="C13" s="21"/>
      <c r="D13" s="8"/>
      <c r="E13" s="8"/>
      <c r="F13" s="7"/>
      <c r="G13" s="22"/>
      <c r="H13" s="23"/>
    </row>
    <row r="14" spans="1:11" ht="18.75" customHeight="1" x14ac:dyDescent="0.2">
      <c r="A14" s="7" t="s">
        <v>44</v>
      </c>
      <c r="B14" s="7"/>
      <c r="C14" s="21"/>
      <c r="D14" s="8">
        <f>SUM(E15:E48)</f>
        <v>8520752</v>
      </c>
      <c r="E14" s="8"/>
      <c r="F14" s="7"/>
      <c r="G14" s="22"/>
      <c r="H14" s="23">
        <f>H15+H29+H32+H35+H43</f>
        <v>6416770</v>
      </c>
    </row>
    <row r="15" spans="1:11" x14ac:dyDescent="0.2">
      <c r="A15" s="7"/>
      <c r="B15" s="7" t="s">
        <v>45</v>
      </c>
      <c r="C15" s="21"/>
      <c r="D15" s="8"/>
      <c r="E15" s="8">
        <f>SUM(G16:G28)</f>
        <v>5470600</v>
      </c>
      <c r="F15" s="7"/>
      <c r="G15" s="22"/>
      <c r="H15" s="23">
        <f>SUM(H16:H28)</f>
        <v>5028025</v>
      </c>
      <c r="K15" s="26"/>
    </row>
    <row r="16" spans="1:11" ht="15" customHeight="1" x14ac:dyDescent="0.2">
      <c r="A16" s="7"/>
      <c r="B16" s="7"/>
      <c r="C16" s="21" t="s">
        <v>46</v>
      </c>
      <c r="D16" s="8"/>
      <c r="E16" s="8"/>
      <c r="F16" s="21" t="s">
        <v>47</v>
      </c>
      <c r="G16" s="8">
        <v>500000</v>
      </c>
      <c r="H16" s="23">
        <v>470446</v>
      </c>
      <c r="K16" s="26"/>
    </row>
    <row r="17" spans="1:11" x14ac:dyDescent="0.2">
      <c r="A17" s="7"/>
      <c r="B17" s="7"/>
      <c r="C17" s="21" t="s">
        <v>48</v>
      </c>
      <c r="D17" s="8"/>
      <c r="E17" s="8"/>
      <c r="F17" s="21" t="s">
        <v>96</v>
      </c>
      <c r="G17" s="8">
        <v>920000</v>
      </c>
      <c r="H17" s="23">
        <v>1200000</v>
      </c>
      <c r="J17" t="s">
        <v>48</v>
      </c>
      <c r="K17" s="26"/>
    </row>
    <row r="18" spans="1:11" x14ac:dyDescent="0.2">
      <c r="A18" s="7"/>
      <c r="B18" s="7"/>
      <c r="C18" s="21"/>
      <c r="D18" s="8"/>
      <c r="E18" s="8"/>
      <c r="F18" s="21" t="s">
        <v>97</v>
      </c>
      <c r="G18" s="39">
        <v>2592000</v>
      </c>
      <c r="H18" s="28">
        <v>2592000</v>
      </c>
      <c r="J18" t="s">
        <v>48</v>
      </c>
      <c r="K18" s="26"/>
    </row>
    <row r="19" spans="1:11" x14ac:dyDescent="0.2">
      <c r="A19" s="7"/>
      <c r="B19" s="7"/>
      <c r="C19" s="21"/>
      <c r="D19" s="8"/>
      <c r="E19" s="8"/>
      <c r="F19" s="21" t="s">
        <v>49</v>
      </c>
      <c r="G19" s="8">
        <f>720000*1.08</f>
        <v>777600</v>
      </c>
      <c r="H19" s="23"/>
      <c r="J19" t="s">
        <v>48</v>
      </c>
      <c r="K19" s="26"/>
    </row>
    <row r="20" spans="1:11" x14ac:dyDescent="0.2">
      <c r="A20" s="7"/>
      <c r="B20" s="7"/>
      <c r="C20" s="21"/>
      <c r="D20" s="8"/>
      <c r="E20" s="8"/>
      <c r="F20" s="21" t="s">
        <v>50</v>
      </c>
      <c r="G20" s="8">
        <f>200000*1.08</f>
        <v>216000</v>
      </c>
      <c r="H20" s="23">
        <v>162000</v>
      </c>
      <c r="J20" t="s">
        <v>48</v>
      </c>
      <c r="K20" s="26"/>
    </row>
    <row r="21" spans="1:11" x14ac:dyDescent="0.2">
      <c r="A21" s="7"/>
      <c r="B21" s="7"/>
      <c r="C21" s="21" t="s">
        <v>51</v>
      </c>
      <c r="D21" s="8"/>
      <c r="E21" s="8"/>
      <c r="F21" s="21" t="s">
        <v>52</v>
      </c>
      <c r="G21" s="29">
        <v>80000</v>
      </c>
      <c r="H21" s="30">
        <f>455800-70000</f>
        <v>385800</v>
      </c>
      <c r="J21" s="27"/>
      <c r="K21" s="31"/>
    </row>
    <row r="22" spans="1:11" x14ac:dyDescent="0.2">
      <c r="A22" s="7"/>
      <c r="B22" s="7"/>
      <c r="C22" s="21"/>
      <c r="D22" s="8"/>
      <c r="E22" s="8"/>
      <c r="F22" s="21" t="s">
        <v>53</v>
      </c>
      <c r="G22" s="29">
        <v>5000</v>
      </c>
      <c r="H22" s="30">
        <v>1000</v>
      </c>
    </row>
    <row r="23" spans="1:11" x14ac:dyDescent="0.2">
      <c r="A23" s="7"/>
      <c r="B23" s="7"/>
      <c r="C23" s="21"/>
      <c r="D23" s="8"/>
      <c r="E23" s="8"/>
      <c r="F23" s="21" t="s">
        <v>54</v>
      </c>
      <c r="G23" s="32">
        <v>0</v>
      </c>
      <c r="H23" s="33">
        <v>42400</v>
      </c>
    </row>
    <row r="24" spans="1:11" ht="16.5" customHeight="1" x14ac:dyDescent="0.2">
      <c r="A24" s="7"/>
      <c r="B24" s="7"/>
      <c r="C24" s="21" t="s">
        <v>55</v>
      </c>
      <c r="D24" s="8"/>
      <c r="E24" s="8"/>
      <c r="F24" s="21" t="s">
        <v>56</v>
      </c>
      <c r="G24" s="29">
        <v>10000</v>
      </c>
      <c r="H24" s="30">
        <v>11004</v>
      </c>
    </row>
    <row r="25" spans="1:11" ht="30" customHeight="1" x14ac:dyDescent="0.2">
      <c r="A25" s="7"/>
      <c r="B25" s="7"/>
      <c r="C25" s="21" t="s">
        <v>57</v>
      </c>
      <c r="D25" s="8"/>
      <c r="E25" s="8"/>
      <c r="F25" s="21" t="s">
        <v>58</v>
      </c>
      <c r="G25" s="29">
        <v>20000</v>
      </c>
      <c r="H25" s="30">
        <v>18685</v>
      </c>
    </row>
    <row r="26" spans="1:11" ht="27" customHeight="1" x14ac:dyDescent="0.2">
      <c r="A26" s="7"/>
      <c r="B26" s="7"/>
      <c r="C26" s="21" t="s">
        <v>59</v>
      </c>
      <c r="D26" s="8"/>
      <c r="E26" s="8"/>
      <c r="F26" s="21" t="s">
        <v>60</v>
      </c>
      <c r="G26" s="29">
        <v>70000</v>
      </c>
      <c r="H26" s="30">
        <v>71712</v>
      </c>
    </row>
    <row r="27" spans="1:11" ht="27" customHeight="1" x14ac:dyDescent="0.2">
      <c r="A27" s="7"/>
      <c r="B27" s="7"/>
      <c r="C27" s="21" t="s">
        <v>61</v>
      </c>
      <c r="D27" s="8"/>
      <c r="E27" s="8"/>
      <c r="F27" s="21" t="s">
        <v>62</v>
      </c>
      <c r="G27" s="32">
        <v>280000</v>
      </c>
      <c r="H27" s="30"/>
    </row>
    <row r="28" spans="1:11" ht="27" customHeight="1" x14ac:dyDescent="0.2">
      <c r="A28" s="7"/>
      <c r="B28" s="7"/>
      <c r="C28" s="21" t="s">
        <v>63</v>
      </c>
      <c r="D28" s="8"/>
      <c r="E28" s="8"/>
      <c r="F28" s="21" t="s">
        <v>64</v>
      </c>
      <c r="G28" s="32">
        <v>0</v>
      </c>
      <c r="H28" s="30">
        <v>72978</v>
      </c>
    </row>
    <row r="29" spans="1:11" ht="14.25" customHeight="1" x14ac:dyDescent="0.2">
      <c r="A29" s="7"/>
      <c r="B29" s="7" t="s">
        <v>65</v>
      </c>
      <c r="C29" s="21"/>
      <c r="D29" s="8"/>
      <c r="E29" s="8">
        <f>SUM(G30:G31)</f>
        <v>324000</v>
      </c>
      <c r="F29" s="21"/>
      <c r="G29" s="32"/>
      <c r="H29" s="30">
        <f>SUM(H30:H31)</f>
        <v>64800</v>
      </c>
    </row>
    <row r="30" spans="1:11" ht="27" customHeight="1" x14ac:dyDescent="0.2">
      <c r="A30" s="7"/>
      <c r="B30" s="7"/>
      <c r="C30" s="21" t="s">
        <v>46</v>
      </c>
      <c r="D30" s="8"/>
      <c r="E30" s="8"/>
      <c r="F30" s="21" t="s">
        <v>66</v>
      </c>
      <c r="G30" s="32">
        <v>0</v>
      </c>
      <c r="H30" s="30">
        <v>0</v>
      </c>
    </row>
    <row r="31" spans="1:11" ht="27" customHeight="1" x14ac:dyDescent="0.2">
      <c r="A31" s="7"/>
      <c r="B31" s="7"/>
      <c r="C31" s="21" t="s">
        <v>48</v>
      </c>
      <c r="D31" s="8"/>
      <c r="E31" s="8"/>
      <c r="F31" s="21" t="s">
        <v>9</v>
      </c>
      <c r="G31" s="32">
        <f>300000*1.08</f>
        <v>324000</v>
      </c>
      <c r="H31" s="30">
        <v>64800</v>
      </c>
    </row>
    <row r="32" spans="1:11" x14ac:dyDescent="0.2">
      <c r="A32" s="7"/>
      <c r="B32" s="7" t="s">
        <v>67</v>
      </c>
      <c r="C32" s="21"/>
      <c r="D32" s="8"/>
      <c r="E32" s="8">
        <f>SUM(G33:G34)</f>
        <v>1048000</v>
      </c>
      <c r="F32" s="7"/>
      <c r="G32" s="22"/>
      <c r="H32" s="23">
        <f>SUM(H33:H34)</f>
        <v>404058</v>
      </c>
    </row>
    <row r="33" spans="1:10" ht="26" x14ac:dyDescent="0.2">
      <c r="A33" s="7"/>
      <c r="B33" s="7"/>
      <c r="C33" s="21" t="s">
        <v>68</v>
      </c>
      <c r="D33" s="8"/>
      <c r="E33" s="8"/>
      <c r="F33" s="21" t="s">
        <v>69</v>
      </c>
      <c r="G33" s="34">
        <v>400000</v>
      </c>
      <c r="H33" s="23">
        <v>400896</v>
      </c>
    </row>
    <row r="34" spans="1:10" x14ac:dyDescent="0.2">
      <c r="A34" s="7"/>
      <c r="B34" s="7"/>
      <c r="C34" s="21" t="s">
        <v>70</v>
      </c>
      <c r="D34" s="8"/>
      <c r="E34" s="8"/>
      <c r="F34" s="21" t="s">
        <v>71</v>
      </c>
      <c r="G34" s="40">
        <f>600000*1.08</f>
        <v>648000</v>
      </c>
      <c r="H34" s="23">
        <v>3162</v>
      </c>
      <c r="J34" t="s">
        <v>48</v>
      </c>
    </row>
    <row r="35" spans="1:10" x14ac:dyDescent="0.2">
      <c r="A35" s="7"/>
      <c r="B35" s="7" t="s">
        <v>72</v>
      </c>
      <c r="C35" s="21"/>
      <c r="D35" s="8"/>
      <c r="E35" s="8">
        <f>SUM(G36:G42)</f>
        <v>584600</v>
      </c>
      <c r="F35" s="7"/>
      <c r="G35" s="22"/>
      <c r="H35" s="23">
        <f>SUM(H36:H42)</f>
        <v>220647</v>
      </c>
    </row>
    <row r="36" spans="1:10" x14ac:dyDescent="0.2">
      <c r="A36" s="7"/>
      <c r="B36" s="7"/>
      <c r="C36" s="21" t="s">
        <v>73</v>
      </c>
      <c r="D36" s="8"/>
      <c r="E36" s="8"/>
      <c r="F36" s="21" t="s">
        <v>74</v>
      </c>
      <c r="G36" s="8">
        <v>75000</v>
      </c>
      <c r="H36" s="23">
        <v>74736</v>
      </c>
    </row>
    <row r="37" spans="1:10" ht="26" x14ac:dyDescent="0.2">
      <c r="A37" s="7"/>
      <c r="B37" s="7"/>
      <c r="C37" s="21" t="s">
        <v>75</v>
      </c>
      <c r="D37" s="8"/>
      <c r="E37" s="8"/>
      <c r="F37" s="21" t="s">
        <v>76</v>
      </c>
      <c r="G37" s="8">
        <v>58000</v>
      </c>
      <c r="H37" s="23">
        <v>66978</v>
      </c>
    </row>
    <row r="38" spans="1:10" ht="26" x14ac:dyDescent="0.2">
      <c r="A38" s="7"/>
      <c r="B38" s="7"/>
      <c r="C38" s="21" t="s">
        <v>77</v>
      </c>
      <c r="D38" s="8"/>
      <c r="E38" s="8"/>
      <c r="F38" s="21" t="s">
        <v>78</v>
      </c>
      <c r="G38" s="8">
        <v>0</v>
      </c>
      <c r="H38" s="23">
        <v>0</v>
      </c>
    </row>
    <row r="39" spans="1:10" x14ac:dyDescent="0.2">
      <c r="A39" s="7"/>
      <c r="B39" s="7"/>
      <c r="C39" s="21" t="s">
        <v>79</v>
      </c>
      <c r="D39" s="8"/>
      <c r="E39" s="8"/>
      <c r="F39" s="21" t="s">
        <v>80</v>
      </c>
      <c r="G39" s="8">
        <f>330000*1.08</f>
        <v>356400</v>
      </c>
      <c r="H39" s="23">
        <v>0</v>
      </c>
      <c r="J39" t="s">
        <v>48</v>
      </c>
    </row>
    <row r="40" spans="1:10" x14ac:dyDescent="0.2">
      <c r="A40" s="7"/>
      <c r="B40" s="7"/>
      <c r="C40" s="21" t="s">
        <v>81</v>
      </c>
      <c r="D40" s="8"/>
      <c r="E40" s="8"/>
      <c r="F40" s="21" t="s">
        <v>82</v>
      </c>
      <c r="G40" s="8">
        <v>0</v>
      </c>
      <c r="H40" s="23">
        <v>0</v>
      </c>
    </row>
    <row r="41" spans="1:10" x14ac:dyDescent="0.2">
      <c r="A41" s="7"/>
      <c r="B41" s="7"/>
      <c r="C41" s="21" t="s">
        <v>83</v>
      </c>
      <c r="D41" s="8"/>
      <c r="E41" s="8"/>
      <c r="F41" s="21" t="s">
        <v>84</v>
      </c>
      <c r="G41" s="8">
        <v>10000</v>
      </c>
      <c r="H41" s="23">
        <v>0</v>
      </c>
    </row>
    <row r="42" spans="1:10" x14ac:dyDescent="0.2">
      <c r="A42" s="7"/>
      <c r="B42" s="7"/>
      <c r="C42" s="21" t="s">
        <v>85</v>
      </c>
      <c r="D42" s="8"/>
      <c r="E42" s="8"/>
      <c r="F42" s="35" t="s">
        <v>86</v>
      </c>
      <c r="G42" s="8">
        <v>85200</v>
      </c>
      <c r="H42" s="23">
        <v>78933</v>
      </c>
    </row>
    <row r="43" spans="1:10" x14ac:dyDescent="0.2">
      <c r="A43" s="7"/>
      <c r="B43" s="7" t="s">
        <v>87</v>
      </c>
      <c r="C43" s="21"/>
      <c r="D43" s="8"/>
      <c r="E43" s="8">
        <f>SUM(G44:G48)</f>
        <v>1093552</v>
      </c>
      <c r="F43" s="7"/>
      <c r="G43" s="7"/>
      <c r="H43" s="36">
        <f>SUM(H44:H48)</f>
        <v>699240</v>
      </c>
    </row>
    <row r="44" spans="1:10" ht="26" x14ac:dyDescent="0.2">
      <c r="A44" s="7"/>
      <c r="B44" s="7"/>
      <c r="C44" s="21" t="s">
        <v>85</v>
      </c>
      <c r="D44" s="8"/>
      <c r="E44" s="8"/>
      <c r="F44" s="21" t="s">
        <v>88</v>
      </c>
      <c r="G44" s="8">
        <v>150000</v>
      </c>
      <c r="H44" s="23">
        <v>50278</v>
      </c>
    </row>
    <row r="45" spans="1:10" ht="26" x14ac:dyDescent="0.2">
      <c r="A45" s="7"/>
      <c r="B45" s="7"/>
      <c r="C45" s="21" t="s">
        <v>89</v>
      </c>
      <c r="D45" s="8"/>
      <c r="E45" s="8"/>
      <c r="F45" s="21" t="s">
        <v>90</v>
      </c>
      <c r="G45" s="8">
        <v>270000</v>
      </c>
      <c r="H45" s="23">
        <v>643562</v>
      </c>
    </row>
    <row r="46" spans="1:10" ht="26" x14ac:dyDescent="0.2">
      <c r="A46" s="7"/>
      <c r="B46" s="7"/>
      <c r="C46" s="21" t="s">
        <v>100</v>
      </c>
      <c r="D46" s="8"/>
      <c r="E46" s="8"/>
      <c r="F46" s="21" t="s">
        <v>101</v>
      </c>
      <c r="G46" s="8">
        <f>4*10*3000*1.08</f>
        <v>129600.00000000001</v>
      </c>
      <c r="H46" s="23"/>
      <c r="J46" t="s">
        <v>48</v>
      </c>
    </row>
    <row r="47" spans="1:10" x14ac:dyDescent="0.2">
      <c r="A47" s="7"/>
      <c r="B47" s="7"/>
      <c r="C47" s="21" t="s">
        <v>91</v>
      </c>
      <c r="D47" s="8"/>
      <c r="E47" s="8"/>
      <c r="F47" s="7" t="s">
        <v>102</v>
      </c>
      <c r="G47" s="8">
        <f>494400*1.08</f>
        <v>533952</v>
      </c>
      <c r="H47" s="23">
        <v>0</v>
      </c>
      <c r="J47" t="s">
        <v>48</v>
      </c>
    </row>
    <row r="48" spans="1:10" x14ac:dyDescent="0.2">
      <c r="A48" s="7"/>
      <c r="B48" s="7"/>
      <c r="C48" s="21" t="s">
        <v>92</v>
      </c>
      <c r="D48" s="8"/>
      <c r="E48" s="8"/>
      <c r="F48" s="7" t="s">
        <v>93</v>
      </c>
      <c r="G48" s="8">
        <v>10000</v>
      </c>
      <c r="H48" s="23">
        <v>5400</v>
      </c>
    </row>
    <row r="49" spans="1:10" x14ac:dyDescent="0.2">
      <c r="H49" s="36"/>
    </row>
    <row r="50" spans="1:10" x14ac:dyDescent="0.2">
      <c r="A50" s="42" t="s">
        <v>94</v>
      </c>
      <c r="B50" s="42"/>
      <c r="C50" s="42"/>
      <c r="D50" s="25">
        <f>E8+E10+E11-D14</f>
        <v>329283</v>
      </c>
      <c r="E50" s="8"/>
      <c r="F50" s="7"/>
      <c r="G50" s="7"/>
      <c r="H50" s="36"/>
      <c r="J50" s="37"/>
    </row>
    <row r="51" spans="1:10" x14ac:dyDescent="0.2">
      <c r="A51" s="42" t="s">
        <v>95</v>
      </c>
      <c r="B51" s="42"/>
      <c r="C51" s="42"/>
      <c r="D51" s="25">
        <f>D7-D14</f>
        <v>2014537</v>
      </c>
      <c r="E51" s="8"/>
      <c r="F51" s="7"/>
      <c r="G51" s="7"/>
      <c r="H51" s="23"/>
    </row>
  </sheetData>
  <mergeCells count="7">
    <mergeCell ref="A51:C51"/>
    <mergeCell ref="A2:G2"/>
    <mergeCell ref="A4:B5"/>
    <mergeCell ref="C4:C5"/>
    <mergeCell ref="D4:G4"/>
    <mergeCell ref="F5:G5"/>
    <mergeCell ref="A50:C50"/>
  </mergeCells>
  <phoneticPr fontId="3"/>
  <pageMargins left="0.75" right="0.75" top="1" bottom="1" header="0.51200000000000001" footer="0.51200000000000001"/>
  <pageSetup paperSize="9" scale="64" orientation="portrait" r:id="rId1"/>
  <headerFooter alignWithMargins="0">
    <oddHeader>&amp;C幹事2013-1-08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予算案 2018</vt:lpstr>
      <vt:lpstr>SIPS明細2018 (2)</vt:lpstr>
      <vt:lpstr>'予算案 2018'!Print_Area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菅又久直</dc:creator>
  <cp:lastModifiedBy>菅又久直</cp:lastModifiedBy>
  <cp:lastPrinted>2018-06-11T02:59:15Z</cp:lastPrinted>
  <dcterms:created xsi:type="dcterms:W3CDTF">2018-04-09T07:51:35Z</dcterms:created>
  <dcterms:modified xsi:type="dcterms:W3CDTF">2018-06-11T03:00:34Z</dcterms:modified>
</cp:coreProperties>
</file>